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C:\Users\noga\Desktop\Oprava DŘT T1,T3,T4,T5 Bí\Rozpočty\"/>
    </mc:Choice>
  </mc:AlternateContent>
  <xr:revisionPtr revIDLastSave="0" documentId="13_ncr:1_{611DAAB0-2548-457C-A2DE-5156C4CE13CE}" xr6:coauthVersionLast="36" xr6:coauthVersionMax="47" xr10:uidLastSave="{00000000-0000-0000-0000-000000000000}"/>
  <bookViews>
    <workbookView xWindow="-105" yWindow="-105" windowWidth="38625" windowHeight="21225" xr2:uid="{00000000-000D-0000-FFFF-FFFF00000000}"/>
  </bookViews>
  <sheets>
    <sheet name="Rekapitulace stavby" sheetId="1" r:id="rId1"/>
    <sheet name="PS01 - Trafostanice T1 Bo..." sheetId="2" r:id="rId2"/>
    <sheet name="PS02 - Trafostanice T1 Bo..." sheetId="3" r:id="rId3"/>
    <sheet name="PS03 - Trafostanice T3 Bo..." sheetId="4" r:id="rId4"/>
    <sheet name="PS04 - Trafostanice T3 Bo..." sheetId="5" r:id="rId5"/>
    <sheet name="PS05 - Trafostanice T4 Bo..." sheetId="6" r:id="rId6"/>
    <sheet name="PS06 - Trafostanice T4 Bo..." sheetId="7" r:id="rId7"/>
    <sheet name="PS07 - Trafostanice T5 Bo..." sheetId="8" r:id="rId8"/>
    <sheet name="PS08 - Trafostanice T5 Bo..." sheetId="9" r:id="rId9"/>
    <sheet name="01 - VRN" sheetId="10" r:id="rId10"/>
    <sheet name="Pokyny pro vyplnění" sheetId="11" r:id="rId11"/>
  </sheets>
  <definedNames>
    <definedName name="_xlnm._FilterDatabase" localSheetId="9" hidden="1">'01 - VRN'!$C$80:$K$93</definedName>
    <definedName name="_xlnm._FilterDatabase" localSheetId="1" hidden="1">'PS01 - Trafostanice T1 Bo...'!$C$78:$K$128</definedName>
    <definedName name="_xlnm._FilterDatabase" localSheetId="2" hidden="1">'PS02 - Trafostanice T1 Bo...'!$C$79:$K$127</definedName>
    <definedName name="_xlnm._FilterDatabase" localSheetId="3" hidden="1">'PS03 - Trafostanice T3 Bo...'!$C$78:$K$116</definedName>
    <definedName name="_xlnm._FilterDatabase" localSheetId="4" hidden="1">'PS04 - Trafostanice T3 Bo...'!$C$79:$K$129</definedName>
    <definedName name="_xlnm._FilterDatabase" localSheetId="5" hidden="1">'PS05 - Trafostanice T4 Bo...'!$C$78:$K$114</definedName>
    <definedName name="_xlnm._FilterDatabase" localSheetId="6" hidden="1">'PS06 - Trafostanice T4 Bo...'!$C$79:$K$129</definedName>
    <definedName name="_xlnm._FilterDatabase" localSheetId="7" hidden="1">'PS07 - Trafostanice T5 Bo...'!$C$78:$K$97</definedName>
    <definedName name="_xlnm._FilterDatabase" localSheetId="8" hidden="1">'PS08 - Trafostanice T5 Bo...'!$C$79:$K$128</definedName>
    <definedName name="_xlnm.Print_Titles" localSheetId="9">'01 - VRN'!$80:$80</definedName>
    <definedName name="_xlnm.Print_Titles" localSheetId="1">'PS01 - Trafostanice T1 Bo...'!$78:$78</definedName>
    <definedName name="_xlnm.Print_Titles" localSheetId="2">'PS02 - Trafostanice T1 Bo...'!$79:$79</definedName>
    <definedName name="_xlnm.Print_Titles" localSheetId="3">'PS03 - Trafostanice T3 Bo...'!$78:$78</definedName>
    <definedName name="_xlnm.Print_Titles" localSheetId="4">'PS04 - Trafostanice T3 Bo...'!$79:$79</definedName>
    <definedName name="_xlnm.Print_Titles" localSheetId="5">'PS05 - Trafostanice T4 Bo...'!$78:$78</definedName>
    <definedName name="_xlnm.Print_Titles" localSheetId="6">'PS06 - Trafostanice T4 Bo...'!$79:$79</definedName>
    <definedName name="_xlnm.Print_Titles" localSheetId="7">'PS07 - Trafostanice T5 Bo...'!$78:$78</definedName>
    <definedName name="_xlnm.Print_Titles" localSheetId="8">'PS08 - Trafostanice T5 Bo...'!$79:$79</definedName>
    <definedName name="_xlnm.Print_Titles" localSheetId="0">'Rekapitulace stavby'!$52:$52</definedName>
    <definedName name="_xlnm.Print_Area" localSheetId="9">'01 - VRN'!$C$4:$J$39,'01 - VRN'!$C$45:$J$62,'01 - VRN'!$C$68:$K$93</definedName>
    <definedName name="_xlnm.Print_Area" localSheetId="10">'Pokyny pro vyplnění'!$B$2:$K$71,'Pokyny pro vyplnění'!$B$74:$K$118,'Pokyny pro vyplnění'!$B$121:$K$161,'Pokyny pro vyplnění'!$B$164:$K$218</definedName>
    <definedName name="_xlnm.Print_Area" localSheetId="1">'PS01 - Trafostanice T1 Bo...'!$C$4:$J$39,'PS01 - Trafostanice T1 Bo...'!$C$45:$J$60,'PS01 - Trafostanice T1 Bo...'!$C$66:$K$128</definedName>
    <definedName name="_xlnm.Print_Area" localSheetId="2">'PS02 - Trafostanice T1 Bo...'!$C$4:$J$39,'PS02 - Trafostanice T1 Bo...'!$C$45:$J$61,'PS02 - Trafostanice T1 Bo...'!$C$67:$K$127</definedName>
    <definedName name="_xlnm.Print_Area" localSheetId="3">'PS03 - Trafostanice T3 Bo...'!$C$4:$J$39,'PS03 - Trafostanice T3 Bo...'!$C$45:$J$60,'PS03 - Trafostanice T3 Bo...'!$C$66:$K$116</definedName>
    <definedName name="_xlnm.Print_Area" localSheetId="4">'PS04 - Trafostanice T3 Bo...'!$C$4:$J$39,'PS04 - Trafostanice T3 Bo...'!$C$45:$J$61,'PS04 - Trafostanice T3 Bo...'!$C$67:$K$129</definedName>
    <definedName name="_xlnm.Print_Area" localSheetId="5">'PS05 - Trafostanice T4 Bo...'!$C$4:$J$39,'PS05 - Trafostanice T4 Bo...'!$C$45:$J$60,'PS05 - Trafostanice T4 Bo...'!$C$66:$K$114</definedName>
    <definedName name="_xlnm.Print_Area" localSheetId="6">'PS06 - Trafostanice T4 Bo...'!$C$4:$J$39,'PS06 - Trafostanice T4 Bo...'!$C$45:$J$61,'PS06 - Trafostanice T4 Bo...'!$C$67:$K$129</definedName>
    <definedName name="_xlnm.Print_Area" localSheetId="7">'PS07 - Trafostanice T5 Bo...'!$C$4:$J$39,'PS07 - Trafostanice T5 Bo...'!$C$45:$J$60,'PS07 - Trafostanice T5 Bo...'!$C$66:$K$97</definedName>
    <definedName name="_xlnm.Print_Area" localSheetId="8">'PS08 - Trafostanice T5 Bo...'!$C$4:$J$39,'PS08 - Trafostanice T5 Bo...'!$C$45:$J$61,'PS08 - Trafostanice T5 Bo...'!$C$67:$K$128</definedName>
    <definedName name="_xlnm.Print_Area" localSheetId="0">'Rekapitulace stavby'!$D$4:$AO$36,'Rekapitulace stavby'!$C$42:$AQ$64</definedName>
  </definedNames>
  <calcPr calcId="191029"/>
</workbook>
</file>

<file path=xl/calcChain.xml><?xml version="1.0" encoding="utf-8"?>
<calcChain xmlns="http://schemas.openxmlformats.org/spreadsheetml/2006/main">
  <c r="J37" i="10" l="1"/>
  <c r="J36" i="10"/>
  <c r="AY63" i="1" s="1"/>
  <c r="J35" i="10"/>
  <c r="AX63" i="1"/>
  <c r="BI93" i="10"/>
  <c r="BH93" i="10"/>
  <c r="BG93" i="10"/>
  <c r="BF93" i="10"/>
  <c r="T93" i="10"/>
  <c r="R93" i="10"/>
  <c r="P93" i="10"/>
  <c r="BI92" i="10"/>
  <c r="BH92" i="10"/>
  <c r="BG92" i="10"/>
  <c r="BF92" i="10"/>
  <c r="T92" i="10"/>
  <c r="R92" i="10"/>
  <c r="P92" i="10"/>
  <c r="BI91" i="10"/>
  <c r="BH91" i="10"/>
  <c r="BG91" i="10"/>
  <c r="BF91" i="10"/>
  <c r="T91" i="10"/>
  <c r="R91" i="10"/>
  <c r="P91" i="10"/>
  <c r="BI89" i="10"/>
  <c r="BH89" i="10"/>
  <c r="BG89" i="10"/>
  <c r="BF89" i="10"/>
  <c r="T89" i="10"/>
  <c r="R89" i="10"/>
  <c r="P89" i="10"/>
  <c r="BI87" i="10"/>
  <c r="BH87" i="10"/>
  <c r="BG87" i="10"/>
  <c r="BF87" i="10"/>
  <c r="T87" i="10"/>
  <c r="R87" i="10"/>
  <c r="P87" i="10"/>
  <c r="BI86" i="10"/>
  <c r="BH86" i="10"/>
  <c r="BG86" i="10"/>
  <c r="BF86" i="10"/>
  <c r="T86" i="10"/>
  <c r="R86" i="10"/>
  <c r="P86" i="10"/>
  <c r="BI85" i="10"/>
  <c r="BH85" i="10"/>
  <c r="BG85" i="10"/>
  <c r="BF85" i="10"/>
  <c r="T85" i="10"/>
  <c r="R85" i="10"/>
  <c r="P85" i="10"/>
  <c r="BI84" i="10"/>
  <c r="BH84" i="10"/>
  <c r="BG84" i="10"/>
  <c r="BF84" i="10"/>
  <c r="T84" i="10"/>
  <c r="R84" i="10"/>
  <c r="P84" i="10"/>
  <c r="BI83" i="10"/>
  <c r="BH83" i="10"/>
  <c r="BG83" i="10"/>
  <c r="BF83" i="10"/>
  <c r="T83" i="10"/>
  <c r="R83" i="10"/>
  <c r="P83" i="10"/>
  <c r="J78" i="10"/>
  <c r="J77" i="10"/>
  <c r="F77" i="10"/>
  <c r="F75" i="10"/>
  <c r="E73" i="10"/>
  <c r="J55" i="10"/>
  <c r="J54" i="10"/>
  <c r="F54" i="10"/>
  <c r="F52" i="10"/>
  <c r="E50" i="10"/>
  <c r="J18" i="10"/>
  <c r="E18" i="10"/>
  <c r="F55" i="10" s="1"/>
  <c r="J17" i="10"/>
  <c r="J12" i="10"/>
  <c r="J75" i="10" s="1"/>
  <c r="E7" i="10"/>
  <c r="E48" i="10" s="1"/>
  <c r="J37" i="9"/>
  <c r="J36" i="9"/>
  <c r="AY62" i="1"/>
  <c r="J35" i="9"/>
  <c r="AX62" i="1" s="1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4" i="9"/>
  <c r="BH124" i="9"/>
  <c r="BG124" i="9"/>
  <c r="BF124" i="9"/>
  <c r="T124" i="9"/>
  <c r="R124" i="9"/>
  <c r="P124" i="9"/>
  <c r="BI123" i="9"/>
  <c r="BH123" i="9"/>
  <c r="BG123" i="9"/>
  <c r="BF123" i="9"/>
  <c r="T123" i="9"/>
  <c r="R123" i="9"/>
  <c r="P123" i="9"/>
  <c r="BI122" i="9"/>
  <c r="BH122" i="9"/>
  <c r="BG122" i="9"/>
  <c r="BF122" i="9"/>
  <c r="T122" i="9"/>
  <c r="R122" i="9"/>
  <c r="P122" i="9"/>
  <c r="BI121" i="9"/>
  <c r="BH121" i="9"/>
  <c r="BG121" i="9"/>
  <c r="BF121" i="9"/>
  <c r="T121" i="9"/>
  <c r="R121" i="9"/>
  <c r="P121" i="9"/>
  <c r="BI120" i="9"/>
  <c r="BH120" i="9"/>
  <c r="BG120" i="9"/>
  <c r="BF120" i="9"/>
  <c r="T120" i="9"/>
  <c r="R120" i="9"/>
  <c r="P120" i="9"/>
  <c r="BI119" i="9"/>
  <c r="BH119" i="9"/>
  <c r="BG119" i="9"/>
  <c r="BF119" i="9"/>
  <c r="T119" i="9"/>
  <c r="R119" i="9"/>
  <c r="P119" i="9"/>
  <c r="BI118" i="9"/>
  <c r="BH118" i="9"/>
  <c r="BG118" i="9"/>
  <c r="BF118" i="9"/>
  <c r="T118" i="9"/>
  <c r="R118" i="9"/>
  <c r="P118" i="9"/>
  <c r="BI117" i="9"/>
  <c r="BH117" i="9"/>
  <c r="BG117" i="9"/>
  <c r="BF117" i="9"/>
  <c r="T117" i="9"/>
  <c r="R117" i="9"/>
  <c r="P117" i="9"/>
  <c r="BI116" i="9"/>
  <c r="BH116" i="9"/>
  <c r="BG116" i="9"/>
  <c r="BF116" i="9"/>
  <c r="T116" i="9"/>
  <c r="R116" i="9"/>
  <c r="P116" i="9"/>
  <c r="BI115" i="9"/>
  <c r="BH115" i="9"/>
  <c r="BG115" i="9"/>
  <c r="BF115" i="9"/>
  <c r="T115" i="9"/>
  <c r="R115" i="9"/>
  <c r="P115" i="9"/>
  <c r="BI114" i="9"/>
  <c r="BH114" i="9"/>
  <c r="BG114" i="9"/>
  <c r="BF114" i="9"/>
  <c r="T114" i="9"/>
  <c r="R114" i="9"/>
  <c r="P114" i="9"/>
  <c r="BI113" i="9"/>
  <c r="BH113" i="9"/>
  <c r="BG113" i="9"/>
  <c r="BF113" i="9"/>
  <c r="T113" i="9"/>
  <c r="R113" i="9"/>
  <c r="P113" i="9"/>
  <c r="BI112" i="9"/>
  <c r="BH112" i="9"/>
  <c r="BG112" i="9"/>
  <c r="BF112" i="9"/>
  <c r="T112" i="9"/>
  <c r="R112" i="9"/>
  <c r="P112" i="9"/>
  <c r="BI111" i="9"/>
  <c r="BH111" i="9"/>
  <c r="BG111" i="9"/>
  <c r="BF111" i="9"/>
  <c r="T111" i="9"/>
  <c r="R111" i="9"/>
  <c r="P111" i="9"/>
  <c r="BI110" i="9"/>
  <c r="BH110" i="9"/>
  <c r="BG110" i="9"/>
  <c r="BF110" i="9"/>
  <c r="T110" i="9"/>
  <c r="R110" i="9"/>
  <c r="P110" i="9"/>
  <c r="BI109" i="9"/>
  <c r="BH109" i="9"/>
  <c r="BG109" i="9"/>
  <c r="BF109" i="9"/>
  <c r="T109" i="9"/>
  <c r="R109" i="9"/>
  <c r="P109" i="9"/>
  <c r="BI108" i="9"/>
  <c r="BH108" i="9"/>
  <c r="BG108" i="9"/>
  <c r="BF108" i="9"/>
  <c r="T108" i="9"/>
  <c r="R108" i="9"/>
  <c r="P108" i="9"/>
  <c r="BI107" i="9"/>
  <c r="BH107" i="9"/>
  <c r="BG107" i="9"/>
  <c r="BF107" i="9"/>
  <c r="T107" i="9"/>
  <c r="R107" i="9"/>
  <c r="P107" i="9"/>
  <c r="BI106" i="9"/>
  <c r="BH106" i="9"/>
  <c r="BG106" i="9"/>
  <c r="BF106" i="9"/>
  <c r="T106" i="9"/>
  <c r="R106" i="9"/>
  <c r="P106" i="9"/>
  <c r="BI105" i="9"/>
  <c r="BH105" i="9"/>
  <c r="BG105" i="9"/>
  <c r="BF105" i="9"/>
  <c r="T105" i="9"/>
  <c r="R105" i="9"/>
  <c r="P105" i="9"/>
  <c r="BI104" i="9"/>
  <c r="BH104" i="9"/>
  <c r="BG104" i="9"/>
  <c r="BF104" i="9"/>
  <c r="T104" i="9"/>
  <c r="R104" i="9"/>
  <c r="P104" i="9"/>
  <c r="BI103" i="9"/>
  <c r="BH103" i="9"/>
  <c r="BG103" i="9"/>
  <c r="BF103" i="9"/>
  <c r="T103" i="9"/>
  <c r="R103" i="9"/>
  <c r="P103" i="9"/>
  <c r="BI102" i="9"/>
  <c r="BH102" i="9"/>
  <c r="BG102" i="9"/>
  <c r="BF102" i="9"/>
  <c r="T102" i="9"/>
  <c r="R102" i="9"/>
  <c r="P102" i="9"/>
  <c r="BI101" i="9"/>
  <c r="BH101" i="9"/>
  <c r="BG101" i="9"/>
  <c r="BF101" i="9"/>
  <c r="T101" i="9"/>
  <c r="R101" i="9"/>
  <c r="P101" i="9"/>
  <c r="BI100" i="9"/>
  <c r="BH100" i="9"/>
  <c r="BG100" i="9"/>
  <c r="BF100" i="9"/>
  <c r="T100" i="9"/>
  <c r="R100" i="9"/>
  <c r="P100" i="9"/>
  <c r="BI99" i="9"/>
  <c r="BH99" i="9"/>
  <c r="BG99" i="9"/>
  <c r="BF99" i="9"/>
  <c r="T99" i="9"/>
  <c r="R99" i="9"/>
  <c r="P99" i="9"/>
  <c r="BI98" i="9"/>
  <c r="BH98" i="9"/>
  <c r="BG98" i="9"/>
  <c r="BF98" i="9"/>
  <c r="T98" i="9"/>
  <c r="R98" i="9"/>
  <c r="P98" i="9"/>
  <c r="BI97" i="9"/>
  <c r="BH97" i="9"/>
  <c r="BG97" i="9"/>
  <c r="BF97" i="9"/>
  <c r="T97" i="9"/>
  <c r="R97" i="9"/>
  <c r="P97" i="9"/>
  <c r="BI96" i="9"/>
  <c r="BH96" i="9"/>
  <c r="BG96" i="9"/>
  <c r="BF96" i="9"/>
  <c r="T96" i="9"/>
  <c r="R96" i="9"/>
  <c r="P96" i="9"/>
  <c r="BI95" i="9"/>
  <c r="BH95" i="9"/>
  <c r="BG95" i="9"/>
  <c r="BF95" i="9"/>
  <c r="T95" i="9"/>
  <c r="R95" i="9"/>
  <c r="P95" i="9"/>
  <c r="BI94" i="9"/>
  <c r="BH94" i="9"/>
  <c r="BG94" i="9"/>
  <c r="BF94" i="9"/>
  <c r="T94" i="9"/>
  <c r="R94" i="9"/>
  <c r="P94" i="9"/>
  <c r="BI93" i="9"/>
  <c r="BH93" i="9"/>
  <c r="BG93" i="9"/>
  <c r="BF93" i="9"/>
  <c r="T93" i="9"/>
  <c r="R93" i="9"/>
  <c r="P93" i="9"/>
  <c r="BI92" i="9"/>
  <c r="BH92" i="9"/>
  <c r="BG92" i="9"/>
  <c r="BF92" i="9"/>
  <c r="T92" i="9"/>
  <c r="R92" i="9"/>
  <c r="P92" i="9"/>
  <c r="BI91" i="9"/>
  <c r="BH91" i="9"/>
  <c r="BG91" i="9"/>
  <c r="BF91" i="9"/>
  <c r="T91" i="9"/>
  <c r="R91" i="9"/>
  <c r="P91" i="9"/>
  <c r="BI90" i="9"/>
  <c r="BH90" i="9"/>
  <c r="BG90" i="9"/>
  <c r="BF90" i="9"/>
  <c r="T90" i="9"/>
  <c r="R90" i="9"/>
  <c r="P90" i="9"/>
  <c r="BI89" i="9"/>
  <c r="BH89" i="9"/>
  <c r="BG89" i="9"/>
  <c r="BF89" i="9"/>
  <c r="T89" i="9"/>
  <c r="R89" i="9"/>
  <c r="P89" i="9"/>
  <c r="BI88" i="9"/>
  <c r="BH88" i="9"/>
  <c r="BG88" i="9"/>
  <c r="BF88" i="9"/>
  <c r="T88" i="9"/>
  <c r="R88" i="9"/>
  <c r="P88" i="9"/>
  <c r="BI87" i="9"/>
  <c r="BH87" i="9"/>
  <c r="BG87" i="9"/>
  <c r="BF87" i="9"/>
  <c r="T87" i="9"/>
  <c r="R87" i="9"/>
  <c r="P87" i="9"/>
  <c r="BI86" i="9"/>
  <c r="BH86" i="9"/>
  <c r="BG86" i="9"/>
  <c r="BF86" i="9"/>
  <c r="T86" i="9"/>
  <c r="R86" i="9"/>
  <c r="P86" i="9"/>
  <c r="BI84" i="9"/>
  <c r="BH84" i="9"/>
  <c r="BG84" i="9"/>
  <c r="BF84" i="9"/>
  <c r="T84" i="9"/>
  <c r="R84" i="9"/>
  <c r="P84" i="9"/>
  <c r="BI83" i="9"/>
  <c r="BH83" i="9"/>
  <c r="BG83" i="9"/>
  <c r="BF83" i="9"/>
  <c r="T83" i="9"/>
  <c r="R83" i="9"/>
  <c r="P83" i="9"/>
  <c r="BI82" i="9"/>
  <c r="BH82" i="9"/>
  <c r="BG82" i="9"/>
  <c r="BF82" i="9"/>
  <c r="T82" i="9"/>
  <c r="R82" i="9"/>
  <c r="P82" i="9"/>
  <c r="J77" i="9"/>
  <c r="J76" i="9"/>
  <c r="F76" i="9"/>
  <c r="F74" i="9"/>
  <c r="E72" i="9"/>
  <c r="J55" i="9"/>
  <c r="J54" i="9"/>
  <c r="F54" i="9"/>
  <c r="F52" i="9"/>
  <c r="E50" i="9"/>
  <c r="J18" i="9"/>
  <c r="E18" i="9"/>
  <c r="F77" i="9" s="1"/>
  <c r="J17" i="9"/>
  <c r="J12" i="9"/>
  <c r="J74" i="9" s="1"/>
  <c r="E7" i="9"/>
  <c r="E70" i="9" s="1"/>
  <c r="J37" i="8"/>
  <c r="J36" i="8"/>
  <c r="AY61" i="1"/>
  <c r="J35" i="8"/>
  <c r="AX61" i="1" s="1"/>
  <c r="BI97" i="8"/>
  <c r="BH97" i="8"/>
  <c r="BG97" i="8"/>
  <c r="BF97" i="8"/>
  <c r="T97" i="8"/>
  <c r="R97" i="8"/>
  <c r="P97" i="8"/>
  <c r="BI96" i="8"/>
  <c r="BH96" i="8"/>
  <c r="BG96" i="8"/>
  <c r="BF96" i="8"/>
  <c r="T96" i="8"/>
  <c r="R96" i="8"/>
  <c r="P96" i="8"/>
  <c r="BI95" i="8"/>
  <c r="BH95" i="8"/>
  <c r="BG95" i="8"/>
  <c r="BF95" i="8"/>
  <c r="T95" i="8"/>
  <c r="R95" i="8"/>
  <c r="P95" i="8"/>
  <c r="BI94" i="8"/>
  <c r="BH94" i="8"/>
  <c r="BG94" i="8"/>
  <c r="BF94" i="8"/>
  <c r="T94" i="8"/>
  <c r="R94" i="8"/>
  <c r="P94" i="8"/>
  <c r="BI93" i="8"/>
  <c r="BH93" i="8"/>
  <c r="BG93" i="8"/>
  <c r="BF93" i="8"/>
  <c r="T93" i="8"/>
  <c r="R93" i="8"/>
  <c r="P93" i="8"/>
  <c r="BI92" i="8"/>
  <c r="BH92" i="8"/>
  <c r="BG92" i="8"/>
  <c r="BF92" i="8"/>
  <c r="T92" i="8"/>
  <c r="R92" i="8"/>
  <c r="P92" i="8"/>
  <c r="BI91" i="8"/>
  <c r="BH91" i="8"/>
  <c r="BG91" i="8"/>
  <c r="BF91" i="8"/>
  <c r="T91" i="8"/>
  <c r="R91" i="8"/>
  <c r="P91" i="8"/>
  <c r="BI90" i="8"/>
  <c r="BH90" i="8"/>
  <c r="BG90" i="8"/>
  <c r="BF90" i="8"/>
  <c r="T90" i="8"/>
  <c r="R90" i="8"/>
  <c r="P90" i="8"/>
  <c r="BI89" i="8"/>
  <c r="BH89" i="8"/>
  <c r="BG89" i="8"/>
  <c r="BF89" i="8"/>
  <c r="T89" i="8"/>
  <c r="R89" i="8"/>
  <c r="P89" i="8"/>
  <c r="BI88" i="8"/>
  <c r="BH88" i="8"/>
  <c r="BG88" i="8"/>
  <c r="BF88" i="8"/>
  <c r="T88" i="8"/>
  <c r="R88" i="8"/>
  <c r="P88" i="8"/>
  <c r="BI87" i="8"/>
  <c r="BH87" i="8"/>
  <c r="BG87" i="8"/>
  <c r="BF87" i="8"/>
  <c r="T87" i="8"/>
  <c r="R87" i="8"/>
  <c r="P87" i="8"/>
  <c r="BI86" i="8"/>
  <c r="BH86" i="8"/>
  <c r="BG86" i="8"/>
  <c r="BF86" i="8"/>
  <c r="T86" i="8"/>
  <c r="R86" i="8"/>
  <c r="P86" i="8"/>
  <c r="BI85" i="8"/>
  <c r="BH85" i="8"/>
  <c r="BG85" i="8"/>
  <c r="BF85" i="8"/>
  <c r="T85" i="8"/>
  <c r="R85" i="8"/>
  <c r="P85" i="8"/>
  <c r="BI84" i="8"/>
  <c r="BH84" i="8"/>
  <c r="BG84" i="8"/>
  <c r="BF84" i="8"/>
  <c r="T84" i="8"/>
  <c r="R84" i="8"/>
  <c r="P84" i="8"/>
  <c r="BI83" i="8"/>
  <c r="BH83" i="8"/>
  <c r="BG83" i="8"/>
  <c r="BF83" i="8"/>
  <c r="T83" i="8"/>
  <c r="R83" i="8"/>
  <c r="P83" i="8"/>
  <c r="BI82" i="8"/>
  <c r="BH82" i="8"/>
  <c r="BG82" i="8"/>
  <c r="BF82" i="8"/>
  <c r="T82" i="8"/>
  <c r="R82" i="8"/>
  <c r="P82" i="8"/>
  <c r="BI81" i="8"/>
  <c r="BH81" i="8"/>
  <c r="BG81" i="8"/>
  <c r="BF81" i="8"/>
  <c r="T81" i="8"/>
  <c r="R81" i="8"/>
  <c r="P81" i="8"/>
  <c r="BI80" i="8"/>
  <c r="BH80" i="8"/>
  <c r="BG80" i="8"/>
  <c r="BF80" i="8"/>
  <c r="T80" i="8"/>
  <c r="R80" i="8"/>
  <c r="P80" i="8"/>
  <c r="J76" i="8"/>
  <c r="J75" i="8"/>
  <c r="F75" i="8"/>
  <c r="F73" i="8"/>
  <c r="E71" i="8"/>
  <c r="J55" i="8"/>
  <c r="J54" i="8"/>
  <c r="F54" i="8"/>
  <c r="F52" i="8"/>
  <c r="E50" i="8"/>
  <c r="J18" i="8"/>
  <c r="E18" i="8"/>
  <c r="F76" i="8"/>
  <c r="J17" i="8"/>
  <c r="J12" i="8"/>
  <c r="J52" i="8"/>
  <c r="E7" i="8"/>
  <c r="E69" i="8" s="1"/>
  <c r="J37" i="7"/>
  <c r="J36" i="7"/>
  <c r="AY60" i="1"/>
  <c r="J35" i="7"/>
  <c r="AX60" i="1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BI121" i="7"/>
  <c r="BH121" i="7"/>
  <c r="BG121" i="7"/>
  <c r="BF121" i="7"/>
  <c r="T121" i="7"/>
  <c r="R121" i="7"/>
  <c r="P121" i="7"/>
  <c r="BI120" i="7"/>
  <c r="BH120" i="7"/>
  <c r="BG120" i="7"/>
  <c r="BF120" i="7"/>
  <c r="T120" i="7"/>
  <c r="R120" i="7"/>
  <c r="P120" i="7"/>
  <c r="BI119" i="7"/>
  <c r="BH119" i="7"/>
  <c r="BG119" i="7"/>
  <c r="BF119" i="7"/>
  <c r="T119" i="7"/>
  <c r="R119" i="7"/>
  <c r="P119" i="7"/>
  <c r="BI118" i="7"/>
  <c r="BH118" i="7"/>
  <c r="BG118" i="7"/>
  <c r="BF118" i="7"/>
  <c r="T118" i="7"/>
  <c r="R118" i="7"/>
  <c r="P118" i="7"/>
  <c r="BI117" i="7"/>
  <c r="BH117" i="7"/>
  <c r="BG117" i="7"/>
  <c r="BF117" i="7"/>
  <c r="T117" i="7"/>
  <c r="R117" i="7"/>
  <c r="P117" i="7"/>
  <c r="BI116" i="7"/>
  <c r="BH116" i="7"/>
  <c r="BG116" i="7"/>
  <c r="BF116" i="7"/>
  <c r="T116" i="7"/>
  <c r="R116" i="7"/>
  <c r="P116" i="7"/>
  <c r="BI115" i="7"/>
  <c r="BH115" i="7"/>
  <c r="BG115" i="7"/>
  <c r="BF115" i="7"/>
  <c r="T115" i="7"/>
  <c r="R115" i="7"/>
  <c r="P115" i="7"/>
  <c r="BI114" i="7"/>
  <c r="BH114" i="7"/>
  <c r="BG114" i="7"/>
  <c r="BF114" i="7"/>
  <c r="T114" i="7"/>
  <c r="R114" i="7"/>
  <c r="P114" i="7"/>
  <c r="BI113" i="7"/>
  <c r="BH113" i="7"/>
  <c r="BG113" i="7"/>
  <c r="BF113" i="7"/>
  <c r="T113" i="7"/>
  <c r="R113" i="7"/>
  <c r="P113" i="7"/>
  <c r="BI112" i="7"/>
  <c r="BH112" i="7"/>
  <c r="BG112" i="7"/>
  <c r="BF112" i="7"/>
  <c r="T112" i="7"/>
  <c r="R112" i="7"/>
  <c r="P112" i="7"/>
  <c r="BI111" i="7"/>
  <c r="BH111" i="7"/>
  <c r="BG111" i="7"/>
  <c r="BF111" i="7"/>
  <c r="T111" i="7"/>
  <c r="R111" i="7"/>
  <c r="P111" i="7"/>
  <c r="BI110" i="7"/>
  <c r="BH110" i="7"/>
  <c r="BG110" i="7"/>
  <c r="BF110" i="7"/>
  <c r="T110" i="7"/>
  <c r="R110" i="7"/>
  <c r="P110" i="7"/>
  <c r="BI109" i="7"/>
  <c r="BH109" i="7"/>
  <c r="BG109" i="7"/>
  <c r="BF109" i="7"/>
  <c r="T109" i="7"/>
  <c r="R109" i="7"/>
  <c r="P109" i="7"/>
  <c r="BI108" i="7"/>
  <c r="BH108" i="7"/>
  <c r="BG108" i="7"/>
  <c r="BF108" i="7"/>
  <c r="T108" i="7"/>
  <c r="R108" i="7"/>
  <c r="P108" i="7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5" i="7"/>
  <c r="BH105" i="7"/>
  <c r="BG105" i="7"/>
  <c r="BF105" i="7"/>
  <c r="T105" i="7"/>
  <c r="R105" i="7"/>
  <c r="P105" i="7"/>
  <c r="BI104" i="7"/>
  <c r="BH104" i="7"/>
  <c r="BG104" i="7"/>
  <c r="BF104" i="7"/>
  <c r="T104" i="7"/>
  <c r="R104" i="7"/>
  <c r="P104" i="7"/>
  <c r="BI103" i="7"/>
  <c r="BH103" i="7"/>
  <c r="BG103" i="7"/>
  <c r="BF103" i="7"/>
  <c r="T103" i="7"/>
  <c r="R103" i="7"/>
  <c r="P103" i="7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100" i="7"/>
  <c r="BH100" i="7"/>
  <c r="BG100" i="7"/>
  <c r="BF100" i="7"/>
  <c r="T100" i="7"/>
  <c r="R100" i="7"/>
  <c r="P100" i="7"/>
  <c r="BI99" i="7"/>
  <c r="BH99" i="7"/>
  <c r="BG99" i="7"/>
  <c r="BF99" i="7"/>
  <c r="T99" i="7"/>
  <c r="R99" i="7"/>
  <c r="P99" i="7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BI94" i="7"/>
  <c r="BH94" i="7"/>
  <c r="BG94" i="7"/>
  <c r="BF94" i="7"/>
  <c r="T94" i="7"/>
  <c r="R94" i="7"/>
  <c r="P94" i="7"/>
  <c r="BI93" i="7"/>
  <c r="BH93" i="7"/>
  <c r="BG93" i="7"/>
  <c r="BF93" i="7"/>
  <c r="T93" i="7"/>
  <c r="R93" i="7"/>
  <c r="P93" i="7"/>
  <c r="BI92" i="7"/>
  <c r="BH92" i="7"/>
  <c r="BG92" i="7"/>
  <c r="BF92" i="7"/>
  <c r="T92" i="7"/>
  <c r="R92" i="7"/>
  <c r="P92" i="7"/>
  <c r="BI91" i="7"/>
  <c r="BH91" i="7"/>
  <c r="BG91" i="7"/>
  <c r="BF91" i="7"/>
  <c r="T91" i="7"/>
  <c r="R91" i="7"/>
  <c r="P91" i="7"/>
  <c r="BI90" i="7"/>
  <c r="BH90" i="7"/>
  <c r="BG90" i="7"/>
  <c r="BF90" i="7"/>
  <c r="T90" i="7"/>
  <c r="R90" i="7"/>
  <c r="P90" i="7"/>
  <c r="BI89" i="7"/>
  <c r="BH89" i="7"/>
  <c r="BG89" i="7"/>
  <c r="BF89" i="7"/>
  <c r="T89" i="7"/>
  <c r="R89" i="7"/>
  <c r="P89" i="7"/>
  <c r="BI88" i="7"/>
  <c r="BH88" i="7"/>
  <c r="BG88" i="7"/>
  <c r="BF88" i="7"/>
  <c r="T88" i="7"/>
  <c r="R88" i="7"/>
  <c r="P88" i="7"/>
  <c r="BI87" i="7"/>
  <c r="BH87" i="7"/>
  <c r="BG87" i="7"/>
  <c r="BF87" i="7"/>
  <c r="T87" i="7"/>
  <c r="R87" i="7"/>
  <c r="P87" i="7"/>
  <c r="BI86" i="7"/>
  <c r="BH86" i="7"/>
  <c r="BG86" i="7"/>
  <c r="BF86" i="7"/>
  <c r="T86" i="7"/>
  <c r="R86" i="7"/>
  <c r="P86" i="7"/>
  <c r="BI84" i="7"/>
  <c r="BH84" i="7"/>
  <c r="BG84" i="7"/>
  <c r="BF84" i="7"/>
  <c r="T84" i="7"/>
  <c r="R84" i="7"/>
  <c r="P84" i="7"/>
  <c r="BI83" i="7"/>
  <c r="BH83" i="7"/>
  <c r="BG83" i="7"/>
  <c r="BF83" i="7"/>
  <c r="T83" i="7"/>
  <c r="R83" i="7"/>
  <c r="P83" i="7"/>
  <c r="BI82" i="7"/>
  <c r="BH82" i="7"/>
  <c r="BG82" i="7"/>
  <c r="BF82" i="7"/>
  <c r="T82" i="7"/>
  <c r="R82" i="7"/>
  <c r="P82" i="7"/>
  <c r="J77" i="7"/>
  <c r="J76" i="7"/>
  <c r="F76" i="7"/>
  <c r="F74" i="7"/>
  <c r="E72" i="7"/>
  <c r="J55" i="7"/>
  <c r="J54" i="7"/>
  <c r="F54" i="7"/>
  <c r="F52" i="7"/>
  <c r="E50" i="7"/>
  <c r="J18" i="7"/>
  <c r="E18" i="7"/>
  <c r="F77" i="7" s="1"/>
  <c r="J17" i="7"/>
  <c r="J12" i="7"/>
  <c r="J52" i="7"/>
  <c r="E7" i="7"/>
  <c r="E70" i="7" s="1"/>
  <c r="J37" i="6"/>
  <c r="J36" i="6"/>
  <c r="AY59" i="1"/>
  <c r="J35" i="6"/>
  <c r="AX59" i="1"/>
  <c r="BI114" i="6"/>
  <c r="BH114" i="6"/>
  <c r="BG114" i="6"/>
  <c r="BF114" i="6"/>
  <c r="T114" i="6"/>
  <c r="R114" i="6"/>
  <c r="P114" i="6"/>
  <c r="BI113" i="6"/>
  <c r="BH113" i="6"/>
  <c r="BG113" i="6"/>
  <c r="BF113" i="6"/>
  <c r="T113" i="6"/>
  <c r="R113" i="6"/>
  <c r="P113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BI85" i="6"/>
  <c r="BH85" i="6"/>
  <c r="BG85" i="6"/>
  <c r="BF85" i="6"/>
  <c r="T85" i="6"/>
  <c r="R85" i="6"/>
  <c r="P85" i="6"/>
  <c r="BI84" i="6"/>
  <c r="BH84" i="6"/>
  <c r="BG84" i="6"/>
  <c r="BF84" i="6"/>
  <c r="T84" i="6"/>
  <c r="R84" i="6"/>
  <c r="P84" i="6"/>
  <c r="BI83" i="6"/>
  <c r="BH83" i="6"/>
  <c r="BG83" i="6"/>
  <c r="BF83" i="6"/>
  <c r="T83" i="6"/>
  <c r="R83" i="6"/>
  <c r="P83" i="6"/>
  <c r="BI82" i="6"/>
  <c r="BH82" i="6"/>
  <c r="BG82" i="6"/>
  <c r="BF82" i="6"/>
  <c r="T82" i="6"/>
  <c r="R82" i="6"/>
  <c r="P82" i="6"/>
  <c r="BI81" i="6"/>
  <c r="BH81" i="6"/>
  <c r="BG81" i="6"/>
  <c r="BF81" i="6"/>
  <c r="T81" i="6"/>
  <c r="R81" i="6"/>
  <c r="P81" i="6"/>
  <c r="BI80" i="6"/>
  <c r="BH80" i="6"/>
  <c r="BG80" i="6"/>
  <c r="BF80" i="6"/>
  <c r="T80" i="6"/>
  <c r="R80" i="6"/>
  <c r="P80" i="6"/>
  <c r="J76" i="6"/>
  <c r="J75" i="6"/>
  <c r="F75" i="6"/>
  <c r="F73" i="6"/>
  <c r="E71" i="6"/>
  <c r="J55" i="6"/>
  <c r="J54" i="6"/>
  <c r="F54" i="6"/>
  <c r="F52" i="6"/>
  <c r="E50" i="6"/>
  <c r="J18" i="6"/>
  <c r="E18" i="6"/>
  <c r="F76" i="6" s="1"/>
  <c r="J17" i="6"/>
  <c r="J12" i="6"/>
  <c r="J73" i="6" s="1"/>
  <c r="E7" i="6"/>
  <c r="E69" i="6" s="1"/>
  <c r="J37" i="5"/>
  <c r="J36" i="5"/>
  <c r="AY58" i="1" s="1"/>
  <c r="J35" i="5"/>
  <c r="AX58" i="1" s="1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BI120" i="5"/>
  <c r="BH120" i="5"/>
  <c r="BG120" i="5"/>
  <c r="BF120" i="5"/>
  <c r="T120" i="5"/>
  <c r="R120" i="5"/>
  <c r="P120" i="5"/>
  <c r="BI119" i="5"/>
  <c r="BH119" i="5"/>
  <c r="BG119" i="5"/>
  <c r="BF119" i="5"/>
  <c r="T119" i="5"/>
  <c r="R119" i="5"/>
  <c r="P119" i="5"/>
  <c r="BI118" i="5"/>
  <c r="BH118" i="5"/>
  <c r="BG118" i="5"/>
  <c r="BF118" i="5"/>
  <c r="T118" i="5"/>
  <c r="R118" i="5"/>
  <c r="P118" i="5"/>
  <c r="BI117" i="5"/>
  <c r="BH117" i="5"/>
  <c r="BG117" i="5"/>
  <c r="BF117" i="5"/>
  <c r="T117" i="5"/>
  <c r="R117" i="5"/>
  <c r="P117" i="5"/>
  <c r="BI116" i="5"/>
  <c r="BH116" i="5"/>
  <c r="BG116" i="5"/>
  <c r="BF116" i="5"/>
  <c r="T116" i="5"/>
  <c r="R116" i="5"/>
  <c r="P116" i="5"/>
  <c r="BI115" i="5"/>
  <c r="BH115" i="5"/>
  <c r="BG115" i="5"/>
  <c r="BF115" i="5"/>
  <c r="T115" i="5"/>
  <c r="R115" i="5"/>
  <c r="P115" i="5"/>
  <c r="BI114" i="5"/>
  <c r="BH114" i="5"/>
  <c r="BG114" i="5"/>
  <c r="BF114" i="5"/>
  <c r="T114" i="5"/>
  <c r="R114" i="5"/>
  <c r="P114" i="5"/>
  <c r="BI113" i="5"/>
  <c r="BH113" i="5"/>
  <c r="BG113" i="5"/>
  <c r="BF113" i="5"/>
  <c r="T113" i="5"/>
  <c r="R113" i="5"/>
  <c r="P113" i="5"/>
  <c r="BI112" i="5"/>
  <c r="BH112" i="5"/>
  <c r="BG112" i="5"/>
  <c r="BF112" i="5"/>
  <c r="T112" i="5"/>
  <c r="R112" i="5"/>
  <c r="P112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7" i="5"/>
  <c r="BH107" i="5"/>
  <c r="BG107" i="5"/>
  <c r="BF107" i="5"/>
  <c r="T107" i="5"/>
  <c r="R107" i="5"/>
  <c r="P107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8" i="5"/>
  <c r="BH88" i="5"/>
  <c r="BG88" i="5"/>
  <c r="BF88" i="5"/>
  <c r="T88" i="5"/>
  <c r="R88" i="5"/>
  <c r="P88" i="5"/>
  <c r="BI87" i="5"/>
  <c r="BH87" i="5"/>
  <c r="BG87" i="5"/>
  <c r="BF87" i="5"/>
  <c r="T87" i="5"/>
  <c r="R87" i="5"/>
  <c r="P87" i="5"/>
  <c r="BI86" i="5"/>
  <c r="BH86" i="5"/>
  <c r="BG86" i="5"/>
  <c r="BF86" i="5"/>
  <c r="T86" i="5"/>
  <c r="R86" i="5"/>
  <c r="P86" i="5"/>
  <c r="BI84" i="5"/>
  <c r="BH84" i="5"/>
  <c r="BG84" i="5"/>
  <c r="BF84" i="5"/>
  <c r="T84" i="5"/>
  <c r="R84" i="5"/>
  <c r="P84" i="5"/>
  <c r="BI83" i="5"/>
  <c r="BH83" i="5"/>
  <c r="BG83" i="5"/>
  <c r="BF83" i="5"/>
  <c r="T83" i="5"/>
  <c r="R83" i="5"/>
  <c r="P83" i="5"/>
  <c r="BI82" i="5"/>
  <c r="BH82" i="5"/>
  <c r="BG82" i="5"/>
  <c r="BF82" i="5"/>
  <c r="T82" i="5"/>
  <c r="R82" i="5"/>
  <c r="P82" i="5"/>
  <c r="J77" i="5"/>
  <c r="J76" i="5"/>
  <c r="F76" i="5"/>
  <c r="F74" i="5"/>
  <c r="E72" i="5"/>
  <c r="J55" i="5"/>
  <c r="J54" i="5"/>
  <c r="F54" i="5"/>
  <c r="F52" i="5"/>
  <c r="E50" i="5"/>
  <c r="J18" i="5"/>
  <c r="E18" i="5"/>
  <c r="F55" i="5" s="1"/>
  <c r="J17" i="5"/>
  <c r="J12" i="5"/>
  <c r="J74" i="5" s="1"/>
  <c r="E7" i="5"/>
  <c r="E70" i="5" s="1"/>
  <c r="J37" i="4"/>
  <c r="J36" i="4"/>
  <c r="AY57" i="1"/>
  <c r="J35" i="4"/>
  <c r="AX57" i="1"/>
  <c r="BI116" i="4"/>
  <c r="BH116" i="4"/>
  <c r="BG116" i="4"/>
  <c r="BF116" i="4"/>
  <c r="T116" i="4"/>
  <c r="R116" i="4"/>
  <c r="P116" i="4"/>
  <c r="BI115" i="4"/>
  <c r="BH115" i="4"/>
  <c r="BG115" i="4"/>
  <c r="BF115" i="4"/>
  <c r="T115" i="4"/>
  <c r="R115" i="4"/>
  <c r="P115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BI86" i="4"/>
  <c r="BH86" i="4"/>
  <c r="BG86" i="4"/>
  <c r="BF86" i="4"/>
  <c r="T86" i="4"/>
  <c r="R86" i="4"/>
  <c r="P86" i="4"/>
  <c r="BI85" i="4"/>
  <c r="BH85" i="4"/>
  <c r="BG85" i="4"/>
  <c r="BF85" i="4"/>
  <c r="T85" i="4"/>
  <c r="R85" i="4"/>
  <c r="P85" i="4"/>
  <c r="BI84" i="4"/>
  <c r="BH84" i="4"/>
  <c r="BG84" i="4"/>
  <c r="BF84" i="4"/>
  <c r="T84" i="4"/>
  <c r="R84" i="4"/>
  <c r="P84" i="4"/>
  <c r="BI83" i="4"/>
  <c r="BH83" i="4"/>
  <c r="BG83" i="4"/>
  <c r="BF83" i="4"/>
  <c r="T83" i="4"/>
  <c r="R83" i="4"/>
  <c r="P83" i="4"/>
  <c r="BI82" i="4"/>
  <c r="BH82" i="4"/>
  <c r="BG82" i="4"/>
  <c r="BF82" i="4"/>
  <c r="T82" i="4"/>
  <c r="R82" i="4"/>
  <c r="P82" i="4"/>
  <c r="BI81" i="4"/>
  <c r="BH81" i="4"/>
  <c r="BG81" i="4"/>
  <c r="BF81" i="4"/>
  <c r="T81" i="4"/>
  <c r="R81" i="4"/>
  <c r="P81" i="4"/>
  <c r="BI80" i="4"/>
  <c r="BH80" i="4"/>
  <c r="BG80" i="4"/>
  <c r="BF80" i="4"/>
  <c r="T80" i="4"/>
  <c r="R80" i="4"/>
  <c r="P80" i="4"/>
  <c r="J76" i="4"/>
  <c r="J75" i="4"/>
  <c r="F75" i="4"/>
  <c r="F73" i="4"/>
  <c r="E71" i="4"/>
  <c r="J55" i="4"/>
  <c r="J54" i="4"/>
  <c r="F54" i="4"/>
  <c r="F52" i="4"/>
  <c r="E50" i="4"/>
  <c r="J18" i="4"/>
  <c r="E18" i="4"/>
  <c r="F76" i="4" s="1"/>
  <c r="J17" i="4"/>
  <c r="J12" i="4"/>
  <c r="J52" i="4"/>
  <c r="E7" i="4"/>
  <c r="E69" i="4" s="1"/>
  <c r="J37" i="3"/>
  <c r="J36" i="3"/>
  <c r="AY56" i="1" s="1"/>
  <c r="J35" i="3"/>
  <c r="AX56" i="1" s="1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4" i="3"/>
  <c r="BH104" i="3"/>
  <c r="BG104" i="3"/>
  <c r="BF104" i="3"/>
  <c r="T104" i="3"/>
  <c r="R104" i="3"/>
  <c r="P104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4" i="3"/>
  <c r="BH84" i="3"/>
  <c r="BG84" i="3"/>
  <c r="BF84" i="3"/>
  <c r="T84" i="3"/>
  <c r="R84" i="3"/>
  <c r="P84" i="3"/>
  <c r="BI83" i="3"/>
  <c r="BH83" i="3"/>
  <c r="BG83" i="3"/>
  <c r="BF83" i="3"/>
  <c r="T83" i="3"/>
  <c r="R83" i="3"/>
  <c r="P83" i="3"/>
  <c r="BI82" i="3"/>
  <c r="BH82" i="3"/>
  <c r="BG82" i="3"/>
  <c r="BF82" i="3"/>
  <c r="T82" i="3"/>
  <c r="R82" i="3"/>
  <c r="P82" i="3"/>
  <c r="J77" i="3"/>
  <c r="J76" i="3"/>
  <c r="F76" i="3"/>
  <c r="F74" i="3"/>
  <c r="E72" i="3"/>
  <c r="J55" i="3"/>
  <c r="J54" i="3"/>
  <c r="F54" i="3"/>
  <c r="F52" i="3"/>
  <c r="E50" i="3"/>
  <c r="J18" i="3"/>
  <c r="E18" i="3"/>
  <c r="F77" i="3" s="1"/>
  <c r="J17" i="3"/>
  <c r="J12" i="3"/>
  <c r="J52" i="3"/>
  <c r="E7" i="3"/>
  <c r="E70" i="3" s="1"/>
  <c r="J37" i="2"/>
  <c r="J36" i="2"/>
  <c r="AY55" i="1" s="1"/>
  <c r="J35" i="2"/>
  <c r="AX55" i="1" s="1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BI83" i="2"/>
  <c r="BH83" i="2"/>
  <c r="BG83" i="2"/>
  <c r="BF83" i="2"/>
  <c r="T83" i="2"/>
  <c r="R83" i="2"/>
  <c r="P83" i="2"/>
  <c r="BI82" i="2"/>
  <c r="BH82" i="2"/>
  <c r="BG82" i="2"/>
  <c r="BF82" i="2"/>
  <c r="T82" i="2"/>
  <c r="R82" i="2"/>
  <c r="P82" i="2"/>
  <c r="BI81" i="2"/>
  <c r="BH81" i="2"/>
  <c r="BG81" i="2"/>
  <c r="BF81" i="2"/>
  <c r="T81" i="2"/>
  <c r="R81" i="2"/>
  <c r="P81" i="2"/>
  <c r="BI80" i="2"/>
  <c r="BH80" i="2"/>
  <c r="BG80" i="2"/>
  <c r="BF80" i="2"/>
  <c r="T80" i="2"/>
  <c r="R80" i="2"/>
  <c r="P80" i="2"/>
  <c r="J76" i="2"/>
  <c r="J75" i="2"/>
  <c r="F75" i="2"/>
  <c r="F73" i="2"/>
  <c r="E71" i="2"/>
  <c r="J55" i="2"/>
  <c r="J54" i="2"/>
  <c r="F54" i="2"/>
  <c r="F52" i="2"/>
  <c r="E50" i="2"/>
  <c r="J18" i="2"/>
  <c r="E18" i="2"/>
  <c r="F76" i="2" s="1"/>
  <c r="J17" i="2"/>
  <c r="J12" i="2"/>
  <c r="J73" i="2" s="1"/>
  <c r="E7" i="2"/>
  <c r="E69" i="2"/>
  <c r="L50" i="1"/>
  <c r="AM50" i="1"/>
  <c r="AM49" i="1"/>
  <c r="L49" i="1"/>
  <c r="AM47" i="1"/>
  <c r="L47" i="1"/>
  <c r="L45" i="1"/>
  <c r="L44" i="1"/>
  <c r="BK122" i="2"/>
  <c r="BK114" i="2"/>
  <c r="J105" i="2"/>
  <c r="J101" i="2"/>
  <c r="BK93" i="2"/>
  <c r="BK81" i="2"/>
  <c r="BK107" i="2"/>
  <c r="J99" i="2"/>
  <c r="J91" i="2"/>
  <c r="BK84" i="2"/>
  <c r="BK123" i="2"/>
  <c r="J120" i="2"/>
  <c r="BK101" i="2"/>
  <c r="J96" i="2"/>
  <c r="BK92" i="2"/>
  <c r="J81" i="2"/>
  <c r="BK98" i="3"/>
  <c r="BK113" i="3"/>
  <c r="BK86" i="3"/>
  <c r="BK127" i="3"/>
  <c r="J124" i="3"/>
  <c r="J113" i="3"/>
  <c r="J100" i="3"/>
  <c r="BK87" i="3"/>
  <c r="J105" i="3"/>
  <c r="J108" i="4"/>
  <c r="J101" i="4"/>
  <c r="J93" i="4"/>
  <c r="J85" i="4"/>
  <c r="BK105" i="4"/>
  <c r="J84" i="4"/>
  <c r="BK94" i="4"/>
  <c r="BK83" i="4"/>
  <c r="J124" i="5"/>
  <c r="J107" i="5"/>
  <c r="BK87" i="5"/>
  <c r="BK120" i="5"/>
  <c r="J110" i="5"/>
  <c r="BK128" i="5"/>
  <c r="BK124" i="2"/>
  <c r="BK121" i="2"/>
  <c r="BK111" i="2"/>
  <c r="BK97" i="2"/>
  <c r="BK89" i="2"/>
  <c r="AS54" i="1"/>
  <c r="BK109" i="2"/>
  <c r="BK103" i="2"/>
  <c r="BK85" i="2"/>
  <c r="J127" i="3"/>
  <c r="BK91" i="3"/>
  <c r="BK119" i="3"/>
  <c r="BK111" i="3"/>
  <c r="BK104" i="3"/>
  <c r="J89" i="3"/>
  <c r="J121" i="3"/>
  <c r="BK109" i="3"/>
  <c r="J98" i="3"/>
  <c r="BK121" i="3"/>
  <c r="J104" i="3"/>
  <c r="J111" i="4"/>
  <c r="BK98" i="4"/>
  <c r="J87" i="4"/>
  <c r="J82" i="4"/>
  <c r="BK96" i="4"/>
  <c r="BK82" i="4"/>
  <c r="BK109" i="4"/>
  <c r="J99" i="4"/>
  <c r="BK116" i="5"/>
  <c r="BK100" i="5"/>
  <c r="J126" i="5"/>
  <c r="BK118" i="5"/>
  <c r="J105" i="5"/>
  <c r="BK93" i="5"/>
  <c r="BK115" i="5"/>
  <c r="BK109" i="5"/>
  <c r="J94" i="5"/>
  <c r="J91" i="5"/>
  <c r="BK123" i="5"/>
  <c r="J88" i="5"/>
  <c r="BK107" i="6"/>
  <c r="J103" i="6"/>
  <c r="J100" i="6"/>
  <c r="J114" i="6"/>
  <c r="J107" i="6"/>
  <c r="BK92" i="6"/>
  <c r="J88" i="6"/>
  <c r="J81" i="6"/>
  <c r="J91" i="6"/>
  <c r="BK124" i="7"/>
  <c r="BK114" i="7"/>
  <c r="J105" i="7"/>
  <c r="J96" i="7"/>
  <c r="J83" i="7"/>
  <c r="BK117" i="7"/>
  <c r="BK104" i="7"/>
  <c r="BK96" i="7"/>
  <c r="J90" i="7"/>
  <c r="J125" i="7"/>
  <c r="BK97" i="8"/>
  <c r="BK87" i="8"/>
  <c r="BK95" i="8"/>
  <c r="BK82" i="8"/>
  <c r="J125" i="9"/>
  <c r="J93" i="9"/>
  <c r="J124" i="9"/>
  <c r="BK107" i="9"/>
  <c r="J98" i="9"/>
  <c r="J127" i="9"/>
  <c r="J119" i="9"/>
  <c r="J107" i="9"/>
  <c r="BK101" i="9"/>
  <c r="BK88" i="9"/>
  <c r="BK84" i="10"/>
  <c r="J83" i="10"/>
  <c r="J122" i="2"/>
  <c r="J115" i="2"/>
  <c r="BK108" i="2"/>
  <c r="BK99" i="2"/>
  <c r="BK90" i="2"/>
  <c r="BK83" i="2"/>
  <c r="BK127" i="2"/>
  <c r="J117" i="2"/>
  <c r="J106" i="2"/>
  <c r="J92" i="2"/>
  <c r="BK86" i="2"/>
  <c r="J118" i="2"/>
  <c r="BK105" i="2"/>
  <c r="BK95" i="2"/>
  <c r="J86" i="2"/>
  <c r="BK96" i="3"/>
  <c r="J123" i="3"/>
  <c r="BK110" i="3"/>
  <c r="J101" i="3"/>
  <c r="J82" i="3"/>
  <c r="BK114" i="3"/>
  <c r="BK94" i="3"/>
  <c r="J126" i="3"/>
  <c r="J97" i="3"/>
  <c r="BK115" i="4"/>
  <c r="BK102" i="4"/>
  <c r="BK90" i="4"/>
  <c r="J116" i="4"/>
  <c r="J94" i="4"/>
  <c r="BK81" i="4"/>
  <c r="J106" i="4"/>
  <c r="BK93" i="4"/>
  <c r="BK85" i="4"/>
  <c r="BK92" i="5"/>
  <c r="BK125" i="5"/>
  <c r="BK112" i="5"/>
  <c r="BK95" i="5"/>
  <c r="BK129" i="5"/>
  <c r="J96" i="5"/>
  <c r="BK119" i="5"/>
  <c r="J104" i="5"/>
  <c r="BK83" i="5"/>
  <c r="BK109" i="6"/>
  <c r="BK101" i="6"/>
  <c r="J87" i="6"/>
  <c r="BK108" i="6"/>
  <c r="BK99" i="6"/>
  <c r="BK104" i="6"/>
  <c r="J86" i="6"/>
  <c r="BK126" i="7"/>
  <c r="BK113" i="7"/>
  <c r="J104" i="7"/>
  <c r="BK95" i="7"/>
  <c r="BK129" i="7"/>
  <c r="J118" i="7"/>
  <c r="BK109" i="7"/>
  <c r="BK101" i="7"/>
  <c r="BK89" i="7"/>
  <c r="BK123" i="7"/>
  <c r="J96" i="8"/>
  <c r="J86" i="8"/>
  <c r="J94" i="8"/>
  <c r="J80" i="8"/>
  <c r="BK122" i="9"/>
  <c r="BK127" i="9"/>
  <c r="BK119" i="9"/>
  <c r="BK108" i="9"/>
  <c r="BK96" i="9"/>
  <c r="J82" i="9"/>
  <c r="BK123" i="9"/>
  <c r="J112" i="9"/>
  <c r="J106" i="9"/>
  <c r="J90" i="9"/>
  <c r="BK82" i="9"/>
  <c r="BK87" i="10"/>
  <c r="BK86" i="10"/>
  <c r="BK115" i="2"/>
  <c r="BK104" i="2"/>
  <c r="J90" i="2"/>
  <c r="BK80" i="2"/>
  <c r="BK122" i="3"/>
  <c r="BK105" i="3"/>
  <c r="BK93" i="3"/>
  <c r="BK125" i="3"/>
  <c r="J115" i="3"/>
  <c r="BK108" i="3"/>
  <c r="J88" i="3"/>
  <c r="BK118" i="3"/>
  <c r="J94" i="3"/>
  <c r="J114" i="4"/>
  <c r="BK103" i="4"/>
  <c r="J92" i="4"/>
  <c r="J81" i="4"/>
  <c r="BK104" i="4"/>
  <c r="J115" i="4"/>
  <c r="BK108" i="4"/>
  <c r="BK92" i="4"/>
  <c r="J80" i="4"/>
  <c r="BK114" i="5"/>
  <c r="J129" i="5"/>
  <c r="J119" i="5"/>
  <c r="BK111" i="5"/>
  <c r="BK94" i="5"/>
  <c r="J121" i="5"/>
  <c r="BK108" i="5"/>
  <c r="BK103" i="5"/>
  <c r="J84" i="5"/>
  <c r="BK113" i="5"/>
  <c r="BK96" i="5"/>
  <c r="J113" i="6"/>
  <c r="J105" i="6"/>
  <c r="BK93" i="6"/>
  <c r="J110" i="6"/>
  <c r="J98" i="6"/>
  <c r="J84" i="6"/>
  <c r="J93" i="6"/>
  <c r="J127" i="7"/>
  <c r="J115" i="7"/>
  <c r="BK106" i="7"/>
  <c r="J101" i="7"/>
  <c r="BK88" i="7"/>
  <c r="J128" i="7"/>
  <c r="J116" i="7"/>
  <c r="BK100" i="7"/>
  <c r="J88" i="7"/>
  <c r="J129" i="7"/>
  <c r="BK83" i="7"/>
  <c r="J91" i="8"/>
  <c r="J82" i="8"/>
  <c r="J90" i="8"/>
  <c r="BK85" i="8"/>
  <c r="J113" i="9"/>
  <c r="BK95" i="9"/>
  <c r="J84" i="9"/>
  <c r="J120" i="9"/>
  <c r="BK106" i="9"/>
  <c r="J97" i="9"/>
  <c r="BK125" i="9"/>
  <c r="J118" i="9"/>
  <c r="BK105" i="9"/>
  <c r="J95" i="9"/>
  <c r="J92" i="10"/>
  <c r="J93" i="10"/>
  <c r="J84" i="10"/>
  <c r="J127" i="2"/>
  <c r="BK116" i="2"/>
  <c r="J109" i="2"/>
  <c r="J104" i="2"/>
  <c r="J95" i="2"/>
  <c r="J87" i="2"/>
  <c r="J116" i="2"/>
  <c r="BK113" i="2"/>
  <c r="BK102" i="2"/>
  <c r="J93" i="2"/>
  <c r="BK87" i="2"/>
  <c r="J128" i="2"/>
  <c r="J123" i="2"/>
  <c r="BK117" i="2"/>
  <c r="J111" i="2"/>
  <c r="J107" i="2"/>
  <c r="BK98" i="2"/>
  <c r="J106" i="3"/>
  <c r="BK126" i="3"/>
  <c r="J116" i="3"/>
  <c r="J108" i="3"/>
  <c r="BK95" i="3"/>
  <c r="BK83" i="3"/>
  <c r="J107" i="3"/>
  <c r="BK92" i="3"/>
  <c r="BK116" i="3"/>
  <c r="J99" i="3"/>
  <c r="J95" i="3"/>
  <c r="J109" i="4"/>
  <c r="J105" i="4"/>
  <c r="BK113" i="4"/>
  <c r="J89" i="4"/>
  <c r="BK116" i="4"/>
  <c r="J103" i="4"/>
  <c r="BK87" i="4"/>
  <c r="J128" i="5"/>
  <c r="J123" i="5"/>
  <c r="J116" i="5"/>
  <c r="BK98" i="5"/>
  <c r="BK89" i="5"/>
  <c r="BK97" i="5"/>
  <c r="BK86" i="5"/>
  <c r="J108" i="5"/>
  <c r="J103" i="5"/>
  <c r="J101" i="5"/>
  <c r="J86" i="5"/>
  <c r="J112" i="6"/>
  <c r="J102" i="6"/>
  <c r="J85" i="6"/>
  <c r="J109" i="6"/>
  <c r="J96" i="6"/>
  <c r="J90" i="6"/>
  <c r="BK86" i="6"/>
  <c r="J101" i="6"/>
  <c r="J80" i="6"/>
  <c r="J117" i="7"/>
  <c r="BK108" i="7"/>
  <c r="BK99" i="7"/>
  <c r="J87" i="7"/>
  <c r="J121" i="7"/>
  <c r="J114" i="7"/>
  <c r="J106" i="7"/>
  <c r="J99" i="7"/>
  <c r="J82" i="7"/>
  <c r="BK122" i="7"/>
  <c r="J92" i="8"/>
  <c r="BK81" i="8"/>
  <c r="J85" i="8"/>
  <c r="J84" i="8"/>
  <c r="BK94" i="9"/>
  <c r="J128" i="9"/>
  <c r="BK111" i="9"/>
  <c r="J101" i="9"/>
  <c r="J83" i="9"/>
  <c r="BK124" i="9"/>
  <c r="J116" i="9"/>
  <c r="J104" i="9"/>
  <c r="J96" i="9"/>
  <c r="J89" i="10"/>
  <c r="BK89" i="10"/>
  <c r="BK125" i="2"/>
  <c r="J121" i="2"/>
  <c r="J113" i="2"/>
  <c r="J102" i="2"/>
  <c r="J94" i="2"/>
  <c r="J84" i="2"/>
  <c r="J80" i="2"/>
  <c r="BK118" i="2"/>
  <c r="BK112" i="2"/>
  <c r="J98" i="2"/>
  <c r="BK82" i="2"/>
  <c r="J125" i="2"/>
  <c r="J112" i="2"/>
  <c r="BK100" i="2"/>
  <c r="BK91" i="2"/>
  <c r="BK102" i="3"/>
  <c r="BK89" i="3"/>
  <c r="BK120" i="3"/>
  <c r="BK107" i="3"/>
  <c r="J96" i="3"/>
  <c r="BK123" i="3"/>
  <c r="J117" i="3"/>
  <c r="BK99" i="3"/>
  <c r="BK85" i="3"/>
  <c r="BK117" i="3"/>
  <c r="J92" i="3"/>
  <c r="J112" i="4"/>
  <c r="BK99" i="4"/>
  <c r="BK88" i="4"/>
  <c r="J107" i="4"/>
  <c r="J83" i="4"/>
  <c r="BK112" i="4"/>
  <c r="J98" i="4"/>
  <c r="J88" i="4"/>
  <c r="BK110" i="5"/>
  <c r="BK99" i="5"/>
  <c r="BK117" i="5"/>
  <c r="BK107" i="5"/>
  <c r="BK90" i="5"/>
  <c r="J125" i="5"/>
  <c r="J118" i="5"/>
  <c r="J89" i="5"/>
  <c r="J109" i="5"/>
  <c r="J90" i="5"/>
  <c r="J111" i="6"/>
  <c r="J97" i="6"/>
  <c r="BK113" i="6"/>
  <c r="BK102" i="6"/>
  <c r="BK87" i="6"/>
  <c r="BK97" i="6"/>
  <c r="BK82" i="6"/>
  <c r="BK116" i="7"/>
  <c r="J107" i="7"/>
  <c r="J98" i="7"/>
  <c r="J86" i="7"/>
  <c r="BK120" i="7"/>
  <c r="BK112" i="7"/>
  <c r="J103" i="7"/>
  <c r="J95" i="7"/>
  <c r="BK86" i="7"/>
  <c r="J93" i="7"/>
  <c r="BK94" i="8"/>
  <c r="J83" i="8"/>
  <c r="J89" i="8"/>
  <c r="J81" i="8"/>
  <c r="J105" i="9"/>
  <c r="J123" i="9"/>
  <c r="BK112" i="9"/>
  <c r="BK99" i="9"/>
  <c r="BK84" i="9"/>
  <c r="J117" i="9"/>
  <c r="BK109" i="9"/>
  <c r="J94" i="9"/>
  <c r="BK87" i="9"/>
  <c r="J87" i="10"/>
  <c r="BK92" i="10"/>
  <c r="J124" i="2"/>
  <c r="BK106" i="2"/>
  <c r="BK88" i="2"/>
  <c r="BK100" i="3"/>
  <c r="BK124" i="3"/>
  <c r="BK115" i="3"/>
  <c r="BK97" i="3"/>
  <c r="BK84" i="3"/>
  <c r="J119" i="3"/>
  <c r="J93" i="3"/>
  <c r="J84" i="3"/>
  <c r="J109" i="3"/>
  <c r="J90" i="3"/>
  <c r="BK110" i="4"/>
  <c r="BK100" i="4"/>
  <c r="BK89" i="4"/>
  <c r="BK80" i="4"/>
  <c r="J95" i="4"/>
  <c r="J113" i="4"/>
  <c r="J104" i="4"/>
  <c r="J90" i="4"/>
  <c r="BK127" i="5"/>
  <c r="J97" i="5"/>
  <c r="BK124" i="5"/>
  <c r="J106" i="5"/>
  <c r="J92" i="5"/>
  <c r="BK126" i="5"/>
  <c r="BK105" i="5"/>
  <c r="J100" i="5"/>
  <c r="J95" i="5"/>
  <c r="J117" i="5"/>
  <c r="J102" i="5"/>
  <c r="J82" i="5"/>
  <c r="J108" i="6"/>
  <c r="BK96" i="6"/>
  <c r="BK81" i="6"/>
  <c r="BK103" i="6"/>
  <c r="BK94" i="6"/>
  <c r="J99" i="6"/>
  <c r="J83" i="6"/>
  <c r="J122" i="7"/>
  <c r="J109" i="7"/>
  <c r="J94" i="7"/>
  <c r="BK82" i="7"/>
  <c r="BK121" i="7"/>
  <c r="J113" i="7"/>
  <c r="J108" i="7"/>
  <c r="BK97" i="7"/>
  <c r="BK84" i="7"/>
  <c r="J91" i="7"/>
  <c r="BK93" i="8"/>
  <c r="BK96" i="8"/>
  <c r="J87" i="8"/>
  <c r="BK80" i="8"/>
  <c r="J109" i="9"/>
  <c r="BK90" i="9"/>
  <c r="BK126" i="9"/>
  <c r="J114" i="9"/>
  <c r="J102" i="9"/>
  <c r="J91" i="9"/>
  <c r="J122" i="9"/>
  <c r="BK113" i="9"/>
  <c r="BK103" i="9"/>
  <c r="BK98" i="9"/>
  <c r="BK86" i="9"/>
  <c r="J86" i="10"/>
  <c r="J93" i="5"/>
  <c r="J104" i="6"/>
  <c r="BK90" i="6"/>
  <c r="BK111" i="6"/>
  <c r="BK105" i="6"/>
  <c r="BK91" i="6"/>
  <c r="J89" i="6"/>
  <c r="BK80" i="6"/>
  <c r="J95" i="6"/>
  <c r="BK85" i="6"/>
  <c r="BK118" i="7"/>
  <c r="J110" i="7"/>
  <c r="J100" i="7"/>
  <c r="J92" i="7"/>
  <c r="J123" i="7"/>
  <c r="J120" i="7"/>
  <c r="J111" i="7"/>
  <c r="J102" i="7"/>
  <c r="BK93" i="7"/>
  <c r="BK128" i="7"/>
  <c r="J89" i="7"/>
  <c r="BK90" i="8"/>
  <c r="BK84" i="8"/>
  <c r="BK92" i="8"/>
  <c r="J88" i="8"/>
  <c r="BK116" i="9"/>
  <c r="BK91" i="9"/>
  <c r="J86" i="9"/>
  <c r="BK115" i="9"/>
  <c r="J103" i="9"/>
  <c r="J92" i="9"/>
  <c r="BK121" i="9"/>
  <c r="J110" i="9"/>
  <c r="J99" i="9"/>
  <c r="BK93" i="9"/>
  <c r="BK83" i="9"/>
  <c r="BK91" i="10"/>
  <c r="J126" i="2"/>
  <c r="BK120" i="2"/>
  <c r="BK110" i="2"/>
  <c r="J103" i="2"/>
  <c r="BK96" i="2"/>
  <c r="J85" i="2"/>
  <c r="J82" i="2"/>
  <c r="J119" i="2"/>
  <c r="J114" i="2"/>
  <c r="J100" i="2"/>
  <c r="J88" i="2"/>
  <c r="BK126" i="2"/>
  <c r="BK128" i="2"/>
  <c r="J108" i="2"/>
  <c r="J97" i="2"/>
  <c r="J89" i="2"/>
  <c r="J114" i="3"/>
  <c r="J125" i="3"/>
  <c r="J112" i="3"/>
  <c r="BK103" i="3"/>
  <c r="J91" i="3"/>
  <c r="J120" i="3"/>
  <c r="J110" i="3"/>
  <c r="BK90" i="3"/>
  <c r="J83" i="3"/>
  <c r="J103" i="3"/>
  <c r="BK88" i="3"/>
  <c r="BK106" i="4"/>
  <c r="BK95" i="4"/>
  <c r="J86" i="4"/>
  <c r="BK101" i="4"/>
  <c r="BK114" i="4"/>
  <c r="J102" i="4"/>
  <c r="J91" i="4"/>
  <c r="J120" i="5"/>
  <c r="BK101" i="5"/>
  <c r="BK82" i="5"/>
  <c r="J115" i="5"/>
  <c r="BK102" i="5"/>
  <c r="J127" i="5"/>
  <c r="J111" i="5"/>
  <c r="J83" i="5"/>
  <c r="J114" i="5"/>
  <c r="BK91" i="5"/>
  <c r="BK114" i="6"/>
  <c r="BK106" i="6"/>
  <c r="J94" i="6"/>
  <c r="BK84" i="6"/>
  <c r="J106" i="6"/>
  <c r="BK95" i="6"/>
  <c r="BK83" i="6"/>
  <c r="J92" i="6"/>
  <c r="BK119" i="7"/>
  <c r="BK111" i="7"/>
  <c r="BK102" i="7"/>
  <c r="BK90" i="7"/>
  <c r="J126" i="7"/>
  <c r="BK115" i="7"/>
  <c r="BK107" i="7"/>
  <c r="BK98" i="7"/>
  <c r="BK92" i="7"/>
  <c r="BK127" i="7"/>
  <c r="BK87" i="7"/>
  <c r="BK89" i="8"/>
  <c r="J97" i="8"/>
  <c r="BK91" i="8"/>
  <c r="BK86" i="8"/>
  <c r="BK114" i="9"/>
  <c r="J89" i="9"/>
  <c r="BK117" i="9"/>
  <c r="BK104" i="9"/>
  <c r="J88" i="9"/>
  <c r="J126" i="9"/>
  <c r="J115" i="9"/>
  <c r="J111" i="9"/>
  <c r="BK97" i="9"/>
  <c r="BK89" i="9"/>
  <c r="BK85" i="10"/>
  <c r="BK83" i="10"/>
  <c r="J91" i="10"/>
  <c r="BK119" i="2"/>
  <c r="J110" i="2"/>
  <c r="BK94" i="2"/>
  <c r="J83" i="2"/>
  <c r="BK112" i="3"/>
  <c r="J85" i="3"/>
  <c r="J118" i="3"/>
  <c r="J102" i="3"/>
  <c r="J87" i="3"/>
  <c r="J122" i="3"/>
  <c r="J111" i="3"/>
  <c r="BK106" i="3"/>
  <c r="BK82" i="3"/>
  <c r="BK101" i="3"/>
  <c r="J86" i="3"/>
  <c r="BK107" i="4"/>
  <c r="J96" i="4"/>
  <c r="BK84" i="4"/>
  <c r="BK111" i="4"/>
  <c r="BK91" i="4"/>
  <c r="J110" i="4"/>
  <c r="J100" i="4"/>
  <c r="BK86" i="4"/>
  <c r="BK122" i="5"/>
  <c r="BK88" i="5"/>
  <c r="J122" i="5"/>
  <c r="J113" i="5"/>
  <c r="J99" i="5"/>
  <c r="BK84" i="5"/>
  <c r="J112" i="5"/>
  <c r="BK104" i="5"/>
  <c r="J98" i="5"/>
  <c r="BK121" i="5"/>
  <c r="BK106" i="5"/>
  <c r="J87" i="5"/>
  <c r="BK110" i="6"/>
  <c r="BK98" i="6"/>
  <c r="BK88" i="6"/>
  <c r="BK112" i="6"/>
  <c r="BK100" i="6"/>
  <c r="J82" i="6"/>
  <c r="BK89" i="6"/>
  <c r="BK125" i="7"/>
  <c r="J112" i="7"/>
  <c r="BK103" i="7"/>
  <c r="J97" i="7"/>
  <c r="J84" i="7"/>
  <c r="J119" i="7"/>
  <c r="BK110" i="7"/>
  <c r="BK105" i="7"/>
  <c r="BK94" i="7"/>
  <c r="BK91" i="7"/>
  <c r="J124" i="7"/>
  <c r="J95" i="8"/>
  <c r="BK88" i="8"/>
  <c r="J93" i="8"/>
  <c r="BK83" i="8"/>
  <c r="BK118" i="9"/>
  <c r="BK102" i="9"/>
  <c r="J87" i="9"/>
  <c r="J121" i="9"/>
  <c r="BK110" i="9"/>
  <c r="BK100" i="9"/>
  <c r="BK128" i="9"/>
  <c r="BK120" i="9"/>
  <c r="J108" i="9"/>
  <c r="J100" i="9"/>
  <c r="BK92" i="9"/>
  <c r="J85" i="10"/>
  <c r="BK93" i="10"/>
  <c r="R79" i="2" l="1"/>
  <c r="R81" i="3"/>
  <c r="R80" i="3" s="1"/>
  <c r="R79" i="4"/>
  <c r="T81" i="5"/>
  <c r="T80" i="5" s="1"/>
  <c r="BK79" i="6"/>
  <c r="J79" i="6" s="1"/>
  <c r="T79" i="6"/>
  <c r="R81" i="7"/>
  <c r="R80" i="7" s="1"/>
  <c r="T79" i="8"/>
  <c r="T81" i="9"/>
  <c r="T80" i="9"/>
  <c r="T79" i="2"/>
  <c r="BK81" i="3"/>
  <c r="J81" i="3" s="1"/>
  <c r="J60" i="3" s="1"/>
  <c r="P81" i="3"/>
  <c r="P80" i="3" s="1"/>
  <c r="AU56" i="1" s="1"/>
  <c r="P79" i="4"/>
  <c r="AU57" i="1"/>
  <c r="P81" i="5"/>
  <c r="P80" i="5"/>
  <c r="AU58" i="1"/>
  <c r="P79" i="6"/>
  <c r="AU59" i="1" s="1"/>
  <c r="P81" i="7"/>
  <c r="P80" i="7" s="1"/>
  <c r="AU60" i="1" s="1"/>
  <c r="P79" i="8"/>
  <c r="AU61" i="1" s="1"/>
  <c r="P81" i="9"/>
  <c r="P80" i="9" s="1"/>
  <c r="AU62" i="1" s="1"/>
  <c r="P90" i="10"/>
  <c r="P82" i="10"/>
  <c r="P81" i="10" s="1"/>
  <c r="AU63" i="1" s="1"/>
  <c r="R90" i="10"/>
  <c r="R82" i="10"/>
  <c r="R81" i="10" s="1"/>
  <c r="BK79" i="2"/>
  <c r="J79" i="2" s="1"/>
  <c r="P79" i="2"/>
  <c r="AU55" i="1"/>
  <c r="T81" i="3"/>
  <c r="T80" i="3" s="1"/>
  <c r="BK79" i="4"/>
  <c r="J79" i="4"/>
  <c r="J59" i="4"/>
  <c r="T79" i="4"/>
  <c r="BK81" i="5"/>
  <c r="J81" i="5" s="1"/>
  <c r="J60" i="5" s="1"/>
  <c r="R81" i="5"/>
  <c r="R80" i="5"/>
  <c r="R79" i="6"/>
  <c r="BK81" i="7"/>
  <c r="J81" i="7"/>
  <c r="J60" i="7" s="1"/>
  <c r="T81" i="7"/>
  <c r="T80" i="7" s="1"/>
  <c r="BK79" i="8"/>
  <c r="J79" i="8" s="1"/>
  <c r="R79" i="8"/>
  <c r="BK81" i="9"/>
  <c r="BK80" i="9" s="1"/>
  <c r="J80" i="9" s="1"/>
  <c r="J59" i="9" s="1"/>
  <c r="R81" i="9"/>
  <c r="R80" i="9"/>
  <c r="BK90" i="10"/>
  <c r="J90" i="10"/>
  <c r="J61" i="10"/>
  <c r="T90" i="10"/>
  <c r="T82" i="10"/>
  <c r="T81" i="10"/>
  <c r="BK82" i="10"/>
  <c r="J82" i="10"/>
  <c r="J60" i="10"/>
  <c r="J52" i="10"/>
  <c r="F78" i="10"/>
  <c r="BE85" i="10"/>
  <c r="BE89" i="10"/>
  <c r="E71" i="10"/>
  <c r="BE84" i="10"/>
  <c r="BE91" i="10"/>
  <c r="BE86" i="10"/>
  <c r="BE92" i="10"/>
  <c r="BE83" i="10"/>
  <c r="BE87" i="10"/>
  <c r="BE93" i="10"/>
  <c r="E48" i="9"/>
  <c r="BE84" i="9"/>
  <c r="BE86" i="9"/>
  <c r="BE88" i="9"/>
  <c r="BE89" i="9"/>
  <c r="BE92" i="9"/>
  <c r="BE95" i="9"/>
  <c r="BE97" i="9"/>
  <c r="BE98" i="9"/>
  <c r="BE100" i="9"/>
  <c r="BE102" i="9"/>
  <c r="BE106" i="9"/>
  <c r="BE109" i="9"/>
  <c r="BE110" i="9"/>
  <c r="BE112" i="9"/>
  <c r="BE114" i="9"/>
  <c r="BE116" i="9"/>
  <c r="BE117" i="9"/>
  <c r="BE118" i="9"/>
  <c r="BE125" i="9"/>
  <c r="BE126" i="9"/>
  <c r="J52" i="9"/>
  <c r="F55" i="9"/>
  <c r="BE83" i="9"/>
  <c r="BE87" i="9"/>
  <c r="BE90" i="9"/>
  <c r="BE91" i="9"/>
  <c r="BE94" i="9"/>
  <c r="BE99" i="9"/>
  <c r="BE101" i="9"/>
  <c r="BE103" i="9"/>
  <c r="BE104" i="9"/>
  <c r="BE105" i="9"/>
  <c r="BE107" i="9"/>
  <c r="BE113" i="9"/>
  <c r="BE119" i="9"/>
  <c r="BE120" i="9"/>
  <c r="BE121" i="9"/>
  <c r="BE122" i="9"/>
  <c r="BE123" i="9"/>
  <c r="BE124" i="9"/>
  <c r="BE127" i="9"/>
  <c r="BE128" i="9"/>
  <c r="BE82" i="9"/>
  <c r="BE93" i="9"/>
  <c r="BE96" i="9"/>
  <c r="BE108" i="9"/>
  <c r="BE111" i="9"/>
  <c r="BE115" i="9"/>
  <c r="BK80" i="7"/>
  <c r="J80" i="7" s="1"/>
  <c r="J59" i="7" s="1"/>
  <c r="J73" i="8"/>
  <c r="BE84" i="8"/>
  <c r="BE88" i="8"/>
  <c r="BE90" i="8"/>
  <c r="BE91" i="8"/>
  <c r="BE92" i="8"/>
  <c r="BE93" i="8"/>
  <c r="BE96" i="8"/>
  <c r="E48" i="8"/>
  <c r="BE82" i="8"/>
  <c r="BE83" i="8"/>
  <c r="BE86" i="8"/>
  <c r="BE87" i="8"/>
  <c r="BE94" i="8"/>
  <c r="BE95" i="8"/>
  <c r="BE97" i="8"/>
  <c r="F55" i="8"/>
  <c r="BE80" i="8"/>
  <c r="BE81" i="8"/>
  <c r="BE85" i="8"/>
  <c r="BE89" i="8"/>
  <c r="E48" i="7"/>
  <c r="J74" i="7"/>
  <c r="BE82" i="7"/>
  <c r="BE86" i="7"/>
  <c r="BE90" i="7"/>
  <c r="BE122" i="7"/>
  <c r="BE127" i="7"/>
  <c r="BE129" i="7"/>
  <c r="F55" i="7"/>
  <c r="BE83" i="7"/>
  <c r="BE84" i="7"/>
  <c r="BE88" i="7"/>
  <c r="BE89" i="7"/>
  <c r="BE91" i="7"/>
  <c r="BE92" i="7"/>
  <c r="BE95" i="7"/>
  <c r="BE97" i="7"/>
  <c r="BE99" i="7"/>
  <c r="BE103" i="7"/>
  <c r="BE104" i="7"/>
  <c r="BE106" i="7"/>
  <c r="BE107" i="7"/>
  <c r="BE109" i="7"/>
  <c r="BE111" i="7"/>
  <c r="BE114" i="7"/>
  <c r="BE116" i="7"/>
  <c r="BE118" i="7"/>
  <c r="BE120" i="7"/>
  <c r="BE121" i="7"/>
  <c r="BE124" i="7"/>
  <c r="BE125" i="7"/>
  <c r="BE126" i="7"/>
  <c r="BE87" i="7"/>
  <c r="BE93" i="7"/>
  <c r="BE94" i="7"/>
  <c r="BE96" i="7"/>
  <c r="BE98" i="7"/>
  <c r="BE100" i="7"/>
  <c r="BE101" i="7"/>
  <c r="BE102" i="7"/>
  <c r="BE105" i="7"/>
  <c r="BE108" i="7"/>
  <c r="BE110" i="7"/>
  <c r="BE112" i="7"/>
  <c r="BE113" i="7"/>
  <c r="BE115" i="7"/>
  <c r="BE117" i="7"/>
  <c r="BE119" i="7"/>
  <c r="BE123" i="7"/>
  <c r="BE128" i="7"/>
  <c r="F55" i="6"/>
  <c r="BE80" i="6"/>
  <c r="BE83" i="6"/>
  <c r="BE84" i="6"/>
  <c r="BE86" i="6"/>
  <c r="BE92" i="6"/>
  <c r="BE93" i="6"/>
  <c r="BE94" i="6"/>
  <c r="BE99" i="6"/>
  <c r="BE100" i="6"/>
  <c r="BE103" i="6"/>
  <c r="E48" i="6"/>
  <c r="J52" i="6"/>
  <c r="BE82" i="6"/>
  <c r="BE85" i="6"/>
  <c r="BE87" i="6"/>
  <c r="BE88" i="6"/>
  <c r="BE89" i="6"/>
  <c r="BE95" i="6"/>
  <c r="BE96" i="6"/>
  <c r="BE97" i="6"/>
  <c r="BE101" i="6"/>
  <c r="BE102" i="6"/>
  <c r="BE104" i="6"/>
  <c r="BE105" i="6"/>
  <c r="BE106" i="6"/>
  <c r="BE108" i="6"/>
  <c r="BE111" i="6"/>
  <c r="BE113" i="6"/>
  <c r="BE114" i="6"/>
  <c r="BE81" i="6"/>
  <c r="BE90" i="6"/>
  <c r="BE91" i="6"/>
  <c r="BE98" i="6"/>
  <c r="BE107" i="6"/>
  <c r="BE109" i="6"/>
  <c r="BE110" i="6"/>
  <c r="BE112" i="6"/>
  <c r="E48" i="5"/>
  <c r="BE88" i="5"/>
  <c r="BE93" i="5"/>
  <c r="BE109" i="5"/>
  <c r="BE110" i="5"/>
  <c r="BE111" i="5"/>
  <c r="BE112" i="5"/>
  <c r="BE114" i="5"/>
  <c r="BE117" i="5"/>
  <c r="BE119" i="5"/>
  <c r="BE124" i="5"/>
  <c r="BE128" i="5"/>
  <c r="BE129" i="5"/>
  <c r="J52" i="5"/>
  <c r="F77" i="5"/>
  <c r="BE83" i="5"/>
  <c r="BE87" i="5"/>
  <c r="BE90" i="5"/>
  <c r="BE92" i="5"/>
  <c r="BE95" i="5"/>
  <c r="BE97" i="5"/>
  <c r="BE98" i="5"/>
  <c r="BE99" i="5"/>
  <c r="BE101" i="5"/>
  <c r="BE105" i="5"/>
  <c r="BE113" i="5"/>
  <c r="BE115" i="5"/>
  <c r="BE116" i="5"/>
  <c r="BE118" i="5"/>
  <c r="BE121" i="5"/>
  <c r="BE122" i="5"/>
  <c r="BE123" i="5"/>
  <c r="BE82" i="5"/>
  <c r="BE86" i="5"/>
  <c r="BE96" i="5"/>
  <c r="BE100" i="5"/>
  <c r="BE103" i="5"/>
  <c r="BE107" i="5"/>
  <c r="BE120" i="5"/>
  <c r="BE127" i="5"/>
  <c r="BE84" i="5"/>
  <c r="BE89" i="5"/>
  <c r="BE91" i="5"/>
  <c r="BE94" i="5"/>
  <c r="BE102" i="5"/>
  <c r="BE104" i="5"/>
  <c r="BE106" i="5"/>
  <c r="BE108" i="5"/>
  <c r="BE125" i="5"/>
  <c r="BE126" i="5"/>
  <c r="J73" i="4"/>
  <c r="BE84" i="4"/>
  <c r="BE85" i="4"/>
  <c r="BE86" i="4"/>
  <c r="BE92" i="4"/>
  <c r="BE93" i="4"/>
  <c r="BE98" i="4"/>
  <c r="BE103" i="4"/>
  <c r="BE104" i="4"/>
  <c r="BE107" i="4"/>
  <c r="BE108" i="4"/>
  <c r="BE110" i="4"/>
  <c r="BE112" i="4"/>
  <c r="BE114" i="4"/>
  <c r="BE115" i="4"/>
  <c r="E48" i="4"/>
  <c r="BE87" i="4"/>
  <c r="BE94" i="4"/>
  <c r="BE101" i="4"/>
  <c r="BE102" i="4"/>
  <c r="BE109" i="4"/>
  <c r="BK80" i="3"/>
  <c r="J80" i="3"/>
  <c r="J59" i="3" s="1"/>
  <c r="F55" i="4"/>
  <c r="BE80" i="4"/>
  <c r="BE81" i="4"/>
  <c r="BE82" i="4"/>
  <c r="BE83" i="4"/>
  <c r="BE88" i="4"/>
  <c r="BE89" i="4"/>
  <c r="BE90" i="4"/>
  <c r="BE91" i="4"/>
  <c r="BE95" i="4"/>
  <c r="BE96" i="4"/>
  <c r="BE99" i="4"/>
  <c r="BE100" i="4"/>
  <c r="BE105" i="4"/>
  <c r="BE106" i="4"/>
  <c r="BE111" i="4"/>
  <c r="BE113" i="4"/>
  <c r="BE116" i="4"/>
  <c r="F55" i="3"/>
  <c r="J74" i="3"/>
  <c r="BE83" i="3"/>
  <c r="BE85" i="3"/>
  <c r="BE87" i="3"/>
  <c r="BE91" i="3"/>
  <c r="BE93" i="3"/>
  <c r="BE98" i="3"/>
  <c r="BE102" i="3"/>
  <c r="BE107" i="3"/>
  <c r="BE110" i="3"/>
  <c r="BE112" i="3"/>
  <c r="BE119" i="3"/>
  <c r="BE122" i="3"/>
  <c r="BE127" i="3"/>
  <c r="BE86" i="3"/>
  <c r="BE88" i="3"/>
  <c r="BE89" i="3"/>
  <c r="BE96" i="3"/>
  <c r="BE100" i="3"/>
  <c r="BE104" i="3"/>
  <c r="BE126" i="3"/>
  <c r="BE82" i="3"/>
  <c r="BE90" i="3"/>
  <c r="BE94" i="3"/>
  <c r="BE99" i="3"/>
  <c r="BE103" i="3"/>
  <c r="BE105" i="3"/>
  <c r="BE106" i="3"/>
  <c r="BE109" i="3"/>
  <c r="BE114" i="3"/>
  <c r="BE115" i="3"/>
  <c r="BE116" i="3"/>
  <c r="BE117" i="3"/>
  <c r="BE120" i="3"/>
  <c r="BE121" i="3"/>
  <c r="BE124" i="3"/>
  <c r="E48" i="3"/>
  <c r="BE84" i="3"/>
  <c r="BE92" i="3"/>
  <c r="BE95" i="3"/>
  <c r="BE97" i="3"/>
  <c r="BE101" i="3"/>
  <c r="BE108" i="3"/>
  <c r="BE111" i="3"/>
  <c r="BE113" i="3"/>
  <c r="BE118" i="3"/>
  <c r="BE123" i="3"/>
  <c r="BE125" i="3"/>
  <c r="E48" i="2"/>
  <c r="J52" i="2"/>
  <c r="BE82" i="2"/>
  <c r="BE84" i="2"/>
  <c r="BE86" i="2"/>
  <c r="BE87" i="2"/>
  <c r="BE89" i="2"/>
  <c r="BE91" i="2"/>
  <c r="BE93" i="2"/>
  <c r="BE94" i="2"/>
  <c r="BE97" i="2"/>
  <c r="BE99" i="2"/>
  <c r="BE102" i="2"/>
  <c r="BE104" i="2"/>
  <c r="BE114" i="2"/>
  <c r="BE116" i="2"/>
  <c r="BE118" i="2"/>
  <c r="BE120" i="2"/>
  <c r="BE128" i="2"/>
  <c r="BE122" i="2"/>
  <c r="BE123" i="2"/>
  <c r="BE125" i="2"/>
  <c r="BE127" i="2"/>
  <c r="F55" i="2"/>
  <c r="BE81" i="2"/>
  <c r="BE83" i="2"/>
  <c r="BE85" i="2"/>
  <c r="BE105" i="2"/>
  <c r="BE106" i="2"/>
  <c r="BE108" i="2"/>
  <c r="BE111" i="2"/>
  <c r="BE112" i="2"/>
  <c r="BE117" i="2"/>
  <c r="BE126" i="2"/>
  <c r="BE80" i="2"/>
  <c r="BE88" i="2"/>
  <c r="BE90" i="2"/>
  <c r="BE92" i="2"/>
  <c r="BE95" i="2"/>
  <c r="BE96" i="2"/>
  <c r="BE98" i="2"/>
  <c r="BE100" i="2"/>
  <c r="BE101" i="2"/>
  <c r="BE103" i="2"/>
  <c r="BE107" i="2"/>
  <c r="BE109" i="2"/>
  <c r="BE110" i="2"/>
  <c r="BE113" i="2"/>
  <c r="BE115" i="2"/>
  <c r="BE119" i="2"/>
  <c r="BE121" i="2"/>
  <c r="BE124" i="2"/>
  <c r="F37" i="3"/>
  <c r="BD56" i="1" s="1"/>
  <c r="F34" i="6"/>
  <c r="BA59" i="1"/>
  <c r="F36" i="7"/>
  <c r="BC60" i="1" s="1"/>
  <c r="F36" i="9"/>
  <c r="BC62" i="1"/>
  <c r="F35" i="5"/>
  <c r="BB58" i="1" s="1"/>
  <c r="F37" i="7"/>
  <c r="BD60" i="1" s="1"/>
  <c r="F35" i="3"/>
  <c r="BB56" i="1" s="1"/>
  <c r="J34" i="6"/>
  <c r="AW59" i="1"/>
  <c r="F35" i="8"/>
  <c r="BB61" i="1"/>
  <c r="F34" i="9"/>
  <c r="BA62" i="1" s="1"/>
  <c r="F34" i="3"/>
  <c r="BA56" i="1" s="1"/>
  <c r="F34" i="4"/>
  <c r="BA57" i="1"/>
  <c r="F35" i="6"/>
  <c r="BB59" i="1" s="1"/>
  <c r="F37" i="8"/>
  <c r="BD61" i="1"/>
  <c r="F37" i="2"/>
  <c r="BD55" i="1"/>
  <c r="J34" i="4"/>
  <c r="AW57" i="1"/>
  <c r="F37" i="5"/>
  <c r="BD58" i="1"/>
  <c r="F34" i="10"/>
  <c r="BA63" i="1" s="1"/>
  <c r="J34" i="2"/>
  <c r="AW55" i="1" s="1"/>
  <c r="F36" i="4"/>
  <c r="BC57" i="1"/>
  <c r="F36" i="5"/>
  <c r="BC58" i="1"/>
  <c r="J34" i="8"/>
  <c r="AW61" i="1"/>
  <c r="F35" i="10"/>
  <c r="BB63" i="1"/>
  <c r="F35" i="2"/>
  <c r="BB55" i="1"/>
  <c r="F34" i="5"/>
  <c r="BA58" i="1"/>
  <c r="F36" i="8"/>
  <c r="BC61" i="1"/>
  <c r="J34" i="9"/>
  <c r="AW62" i="1" s="1"/>
  <c r="J34" i="3"/>
  <c r="AW56" i="1" s="1"/>
  <c r="F35" i="4"/>
  <c r="BB57" i="1"/>
  <c r="F34" i="7"/>
  <c r="BA60" i="1"/>
  <c r="F34" i="8"/>
  <c r="BA61" i="1"/>
  <c r="F36" i="10"/>
  <c r="BC63" i="1"/>
  <c r="F36" i="3"/>
  <c r="BC56" i="1"/>
  <c r="F37" i="6"/>
  <c r="BD59" i="1" s="1"/>
  <c r="F35" i="9"/>
  <c r="BB62" i="1"/>
  <c r="F34" i="2"/>
  <c r="BA55" i="1"/>
  <c r="J34" i="5"/>
  <c r="AW58" i="1" s="1"/>
  <c r="J34" i="7"/>
  <c r="AW60" i="1" s="1"/>
  <c r="F37" i="10"/>
  <c r="BD63" i="1"/>
  <c r="F36" i="2"/>
  <c r="BC55" i="1" s="1"/>
  <c r="J30" i="4"/>
  <c r="F36" i="6"/>
  <c r="BC59" i="1" s="1"/>
  <c r="F37" i="9"/>
  <c r="BD62" i="1"/>
  <c r="F37" i="4"/>
  <c r="BD57" i="1"/>
  <c r="F35" i="7"/>
  <c r="BB60" i="1" s="1"/>
  <c r="J34" i="10"/>
  <c r="AW63" i="1" s="1"/>
  <c r="J59" i="6" l="1"/>
  <c r="J30" i="6"/>
  <c r="J30" i="8"/>
  <c r="J59" i="8"/>
  <c r="J30" i="2"/>
  <c r="J59" i="2"/>
  <c r="BK80" i="5"/>
  <c r="J80" i="5" s="1"/>
  <c r="J59" i="5" s="1"/>
  <c r="J81" i="9"/>
  <c r="J60" i="9" s="1"/>
  <c r="BK81" i="10"/>
  <c r="J81" i="10"/>
  <c r="J59" i="10" s="1"/>
  <c r="AG61" i="1"/>
  <c r="AG59" i="1"/>
  <c r="AG57" i="1"/>
  <c r="AG55" i="1"/>
  <c r="F33" i="2"/>
  <c r="AZ55" i="1" s="1"/>
  <c r="F33" i="4"/>
  <c r="AZ57" i="1" s="1"/>
  <c r="J33" i="7"/>
  <c r="AV60" i="1" s="1"/>
  <c r="AT60" i="1" s="1"/>
  <c r="BC54" i="1"/>
  <c r="AY54" i="1" s="1"/>
  <c r="J33" i="2"/>
  <c r="AV55" i="1" s="1"/>
  <c r="AT55" i="1" s="1"/>
  <c r="AN55" i="1" s="1"/>
  <c r="J33" i="4"/>
  <c r="AV57" i="1" s="1"/>
  <c r="AT57" i="1" s="1"/>
  <c r="F33" i="7"/>
  <c r="AZ60" i="1"/>
  <c r="J30" i="9"/>
  <c r="AG62" i="1" s="1"/>
  <c r="F33" i="10"/>
  <c r="AZ63" i="1" s="1"/>
  <c r="BD54" i="1"/>
  <c r="W33" i="1" s="1"/>
  <c r="J33" i="5"/>
  <c r="AV58" i="1"/>
  <c r="AT58" i="1"/>
  <c r="F33" i="9"/>
  <c r="AZ62" i="1"/>
  <c r="AU54" i="1"/>
  <c r="J33" i="3"/>
  <c r="AV56" i="1" s="1"/>
  <c r="AT56" i="1" s="1"/>
  <c r="J30" i="5"/>
  <c r="AG58" i="1" s="1"/>
  <c r="F33" i="6"/>
  <c r="AZ59" i="1" s="1"/>
  <c r="J33" i="9"/>
  <c r="AV62" i="1"/>
  <c r="AT62" i="1"/>
  <c r="J30" i="3"/>
  <c r="AG56" i="1" s="1"/>
  <c r="F33" i="5"/>
  <c r="AZ58" i="1"/>
  <c r="F33" i="3"/>
  <c r="AZ56" i="1" s="1"/>
  <c r="J33" i="6"/>
  <c r="AV59" i="1"/>
  <c r="AT59" i="1" s="1"/>
  <c r="AN59" i="1" s="1"/>
  <c r="BB54" i="1"/>
  <c r="W31" i="1" s="1"/>
  <c r="J33" i="8"/>
  <c r="AV61" i="1" s="1"/>
  <c r="AT61" i="1" s="1"/>
  <c r="AN61" i="1" s="1"/>
  <c r="F33" i="8"/>
  <c r="AZ61" i="1" s="1"/>
  <c r="J33" i="10"/>
  <c r="AV63" i="1"/>
  <c r="AT63" i="1" s="1"/>
  <c r="J30" i="7"/>
  <c r="AG60" i="1" s="1"/>
  <c r="BA54" i="1"/>
  <c r="AW54" i="1"/>
  <c r="AK30" i="1" s="1"/>
  <c r="AN57" i="1" l="1"/>
  <c r="AN62" i="1"/>
  <c r="J39" i="9"/>
  <c r="AN60" i="1"/>
  <c r="J39" i="8"/>
  <c r="J39" i="7"/>
  <c r="AN58" i="1"/>
  <c r="J39" i="6"/>
  <c r="J39" i="5"/>
  <c r="AN56" i="1"/>
  <c r="J39" i="4"/>
  <c r="J39" i="3"/>
  <c r="J39" i="2"/>
  <c r="AX54" i="1"/>
  <c r="W30" i="1"/>
  <c r="W32" i="1"/>
  <c r="J30" i="10"/>
  <c r="AG63" i="1"/>
  <c r="AZ54" i="1"/>
  <c r="AV54" i="1"/>
  <c r="AK29" i="1" s="1"/>
  <c r="J39" i="10" l="1"/>
  <c r="AN63" i="1"/>
  <c r="AG54" i="1"/>
  <c r="AK26" i="1" s="1"/>
  <c r="AK35" i="1" s="1"/>
  <c r="W29" i="1"/>
  <c r="AT54" i="1"/>
  <c r="AN54" i="1" l="1"/>
</calcChain>
</file>

<file path=xl/sharedStrings.xml><?xml version="1.0" encoding="utf-8"?>
<sst xmlns="http://schemas.openxmlformats.org/spreadsheetml/2006/main" count="6615" uniqueCount="716">
  <si>
    <t>Export Komplet</t>
  </si>
  <si>
    <t>VZ</t>
  </si>
  <si>
    <t>2.0</t>
  </si>
  <si>
    <t/>
  </si>
  <si>
    <t>False</t>
  </si>
  <si>
    <t>{97ef9205-2a6b-49af-8c94-0c4198ef6555}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</si>
  <si>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</si>
  <si>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</si>
  <si>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</si>
  <si>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</si>
  <si>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</si>
  <si>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</si>
  <si>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</si>
  <si>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</si>
  <si>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</si>
  <si>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2023_01_aktualizace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</si>
  <si>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</si>
  <si>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</si>
  <si>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</si>
  <si>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>CC-CZ:</t>
  </si>
  <si>
    <t>Místo:</t>
  </si>
  <si>
    <t xml:space="preserve"> </t>
  </si>
  <si>
    <t>Datum:</t>
  </si>
  <si>
    <t>9. 1. 2023</t>
  </si>
  <si>
    <t>Zadavatel:</t>
  </si>
  <si>
    <t>IČ:</t>
  </si>
  <si>
    <t>70994234</t>
  </si>
  <si>
    <t>Správa železnic, s.o.</t>
  </si>
  <si>
    <t>DIČ:</t>
  </si>
  <si>
    <t>CZ70994234</t>
  </si>
  <si>
    <t>Uchazeč:</t>
  </si>
  <si>
    <t>Vyplň údaj</t>
  </si>
  <si>
    <t>Projektant:</t>
  </si>
  <si>
    <t>69245797</t>
  </si>
  <si>
    <t>Petr Kudělka</t>
  </si>
  <si>
    <t>CZ7103185518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</si>
  <si>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</si>
  <si>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</si>
  <si>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</si>
  <si>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</si>
  <si>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</si>
  <si>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</si>
  <si>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</si>
  <si>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</si>
  <si>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</si>
  <si>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</si>
  <si>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</si>
  <si>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</si>
  <si>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</si>
  <si>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</si>
  <si>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</si>
  <si>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</si>
  <si>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</si>
  <si>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</si>
  <si>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</si>
  <si>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</si>
  <si>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</si>
  <si>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</si>
  <si>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</si>
  <si>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</si>
  <si>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</si>
  <si>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</si>
  <si>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</si>
  <si>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</si>
  <si>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</si>
  <si>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</si>
  <si>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</si>
  <si>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</si>
  <si>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</si>
  <si>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</si>
  <si>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</si>
  <si>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</si>
  <si>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</si>
  <si>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</si>
  <si>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</si>
  <si>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</si>
  <si>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</si>
  <si>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</si>
  <si>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</si>
  <si>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</si>
  <si>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Trafostanice T1 Bohumín - Komunikace</t>
  </si>
  <si>
    <t>STA</t>
  </si>
  <si>
    <t>1</t>
  </si>
  <si>
    <t>{611b9cdb-1298-427b-8e19-57e75773c3c6}</t>
  </si>
  <si>
    <t>2</t>
  </si>
  <si>
    <t>PS02</t>
  </si>
  <si>
    <t>Trafostanice T1 Bohumín - Rozvaděč DŘT</t>
  </si>
  <si>
    <t>PRO</t>
  </si>
  <si>
    <t>{33bbb5ec-44b3-4fff-955d-fa1b96468c47}</t>
  </si>
  <si>
    <t>PS03</t>
  </si>
  <si>
    <t>Trafostanice T3 Bohumín - Komunikace</t>
  </si>
  <si>
    <t>{1a36a102-c806-402a-a4d7-3c2b2d88e6ee}</t>
  </si>
  <si>
    <t>PS04</t>
  </si>
  <si>
    <t>Trafostanice T3 Bohumín - Rozvaděč DŘT</t>
  </si>
  <si>
    <t>{8ad3ac68-44ec-4c45-b931-88d4a7da102d}</t>
  </si>
  <si>
    <t>PS05</t>
  </si>
  <si>
    <t>Trafostanice T4 Bohumín - Komunikace</t>
  </si>
  <si>
    <t>{fdc49135-47dd-46fa-b6e0-6ee5920b934b}</t>
  </si>
  <si>
    <t>PS06</t>
  </si>
  <si>
    <t>Trafostanice T4 Bohumín - Rozvaděč DŘT</t>
  </si>
  <si>
    <t>{ec14b563-0d0f-46c9-bf19-a0b3d984f81a}</t>
  </si>
  <si>
    <t>PS07</t>
  </si>
  <si>
    <t>Trafostanice T5 Bohumín - Komunikace</t>
  </si>
  <si>
    <t>{56a02efa-cc19-4d89-8ed3-cbefaeb42470}</t>
  </si>
  <si>
    <t>PS08</t>
  </si>
  <si>
    <t>Trafostanice T5 Bohumín - Rozvaděč DŘT</t>
  </si>
  <si>
    <t>{4324dc07-052b-4343-b37f-dc01f2085902}</t>
  </si>
  <si>
    <t>01</t>
  </si>
  <si>
    <t>VRN</t>
  </si>
  <si>
    <t>{550fd1a2-9f12-456f-88a7-74c42ad8f832}</t>
  </si>
  <si>
    <t>KRYCÍ LIST SOUPISU PRACÍ</t>
  </si>
  <si>
    <t>Objekt:</t>
  </si>
  <si>
    <t>PS01 - Trafostanice T1 Bohumín - Komunikace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</si>
  <si>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</si>
  <si>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</si>
  <si>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</si>
  <si>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</si>
  <si>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</si>
  <si>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</si>
  <si>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</si>
  <si>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</si>
  <si>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</si>
  <si>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</si>
  <si>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</si>
  <si>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</si>
  <si>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</si>
  <si>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</si>
  <si>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</si>
  <si>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</si>
  <si>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</si>
  <si>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</si>
  <si>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7590560024</t>
  </si>
  <si>
    <t>Optické kabely Optické kabely střední konstrukce pro záfuk, přifuk do HDPE chráničky 12 vl. 2x6 vl./trubička, HDPE plášť 8,1 mm (6 el.)</t>
  </si>
  <si>
    <t>m</t>
  </si>
  <si>
    <t>Sborník UOŽI 01 2023</t>
  </si>
  <si>
    <t>8</t>
  </si>
  <si>
    <t>ROZPOCET</t>
  </si>
  <si>
    <t>4</t>
  </si>
  <si>
    <t>-1692205392</t>
  </si>
  <si>
    <t>K</t>
  </si>
  <si>
    <t>7593505310</t>
  </si>
  <si>
    <t>Zatažení optického kabelu do ochranné HDPE trubky</t>
  </si>
  <si>
    <t>512</t>
  </si>
  <si>
    <t>-683048067</t>
  </si>
  <si>
    <t>3</t>
  </si>
  <si>
    <t>7492800020-R</t>
  </si>
  <si>
    <t>Sdělovací kabely pro silnoproudé aplikace Metalické kabely - nehořlavé E2000 konektor na kabel optický singlemode (SM)</t>
  </si>
  <si>
    <t>2086652050</t>
  </si>
  <si>
    <t>7590565012</t>
  </si>
  <si>
    <t>Spojování a ukončení kabelů optických v optickém rozvaděči pro 12 vláken - práce spojené s montáží specifikované kabelizace specifikovaným způsobem</t>
  </si>
  <si>
    <t>kus</t>
  </si>
  <si>
    <t>-2128723457</t>
  </si>
  <si>
    <t>5</t>
  </si>
  <si>
    <t>7595600251-R</t>
  </si>
  <si>
    <t>Přenosová a datová zařízení Datové - Mediakonventor, Chassis, 20-2DC</t>
  </si>
  <si>
    <t>352858852</t>
  </si>
  <si>
    <t>6</t>
  </si>
  <si>
    <t>7595600252-R</t>
  </si>
  <si>
    <t>Přenosová a datová zařízení Datové - Mediakonventor, SNMP management Module</t>
  </si>
  <si>
    <t>-2072731032</t>
  </si>
  <si>
    <t>7</t>
  </si>
  <si>
    <t>7595600253-R</t>
  </si>
  <si>
    <t xml:space="preserve">Přenosová a datová zařízení Datové - Mediakonventor, modulární karta - převodník optické/metalické rozhraní, TX/FX-SM1310/Plus-SC, 40km      </t>
  </si>
  <si>
    <t>-107421575</t>
  </si>
  <si>
    <t>7595605060</t>
  </si>
  <si>
    <t>Montáž SDH, PDH, PCM, DSLAM instalace a konfigurace mediakonvertoru</t>
  </si>
  <si>
    <t>74417438</t>
  </si>
  <si>
    <t>9</t>
  </si>
  <si>
    <t>7595605150</t>
  </si>
  <si>
    <t>Montáž modemu, převodníku, repeatru instalace a konfigurace mediakonvertoru</t>
  </si>
  <si>
    <t>-1956762458</t>
  </si>
  <si>
    <t>10</t>
  </si>
  <si>
    <t>7590560651-1</t>
  </si>
  <si>
    <t>19" optický rozvaděč 3U, vybavený moduly E2000/APC (H&amp;S) pro 144 vl., vč. ochran svárů</t>
  </si>
  <si>
    <t>6824207</t>
  </si>
  <si>
    <t>11</t>
  </si>
  <si>
    <t>7590560651-2</t>
  </si>
  <si>
    <t>19" vedení patchcordů 1U, 8 vyvazovacích ok + 2 boční kryty</t>
  </si>
  <si>
    <t>190230999</t>
  </si>
  <si>
    <t>12</t>
  </si>
  <si>
    <t>7590560651-3</t>
  </si>
  <si>
    <t>19" zásobník 1U pro uložení a zafixování rezervní délky příchozích bufferů</t>
  </si>
  <si>
    <t>445381887</t>
  </si>
  <si>
    <t>13</t>
  </si>
  <si>
    <t>7590560651-4</t>
  </si>
  <si>
    <t>19" zásobník 1U rezervních délek patchcordů</t>
  </si>
  <si>
    <t>2139437318</t>
  </si>
  <si>
    <t>14</t>
  </si>
  <si>
    <t>7590560651-5</t>
  </si>
  <si>
    <t>Drobný instalační a montážní materiál pro doplnění stávající skříně RACK 19" v rozsahu montáže zařízení tohoto PS</t>
  </si>
  <si>
    <t>-1377033385</t>
  </si>
  <si>
    <t>7593315065</t>
  </si>
  <si>
    <t>Montáž optického rozvaděče</t>
  </si>
  <si>
    <t>-105140070</t>
  </si>
  <si>
    <t>16</t>
  </si>
  <si>
    <t>7593315070</t>
  </si>
  <si>
    <t>Montáž vany do optického rozvaděče</t>
  </si>
  <si>
    <t>-539051972</t>
  </si>
  <si>
    <t>17</t>
  </si>
  <si>
    <t>7595600430</t>
  </si>
  <si>
    <t>Přenosová a datová zařízení Datové -  switch L2 24 portů 10 / 100, PoE, 2x SFP</t>
  </si>
  <si>
    <t>1250566448</t>
  </si>
  <si>
    <t>18</t>
  </si>
  <si>
    <t>7595605185</t>
  </si>
  <si>
    <t>Montáž routeru (směrovače), switche (přepínače) a huby (rozbočovače) instalace a konfigurace switche L2 upevněného - expertní</t>
  </si>
  <si>
    <t>146248040</t>
  </si>
  <si>
    <t>19</t>
  </si>
  <si>
    <t>7590540624</t>
  </si>
  <si>
    <t>Slaboproudé rozvody, kabely pro přívod a vnitřní instalaci UTP/FTP kategorie 6a,  250MHz  1 Gbps FTP Stíněné páry, PVC vnitřní</t>
  </si>
  <si>
    <t>512022690</t>
  </si>
  <si>
    <t>20</t>
  </si>
  <si>
    <t>7492103850</t>
  </si>
  <si>
    <t>Spojovací vedení, podpěrné izolátory Spojky, ukončení pasu, ostatní Spojka RJ45 8p8c Cat.5e UTP SOLARIX</t>
  </si>
  <si>
    <t>-517921900</t>
  </si>
  <si>
    <t>7590545014</t>
  </si>
  <si>
    <t>Montáž vodiče sdělovacího izolovaného v trubce nebo liště - zatažení vodičů do trubek nebo lišt, úplná instalace včetně manipulace s vodičem, prozvonění a označení, včetně pročištění trubky, otevření a zavření krabic. Bez zapojení</t>
  </si>
  <si>
    <t>-1523073275</t>
  </si>
  <si>
    <t>22</t>
  </si>
  <si>
    <t>7491100040</t>
  </si>
  <si>
    <t>Trubková vedení Ohebné elektroinstalační trubky 1429/1 pr.29 320N MONOFLEX</t>
  </si>
  <si>
    <t>1338058332</t>
  </si>
  <si>
    <t>23</t>
  </si>
  <si>
    <t>7491151011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</si>
  <si>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</si>
  <si>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1064358755</t>
  </si>
  <si>
    <t>24</t>
  </si>
  <si>
    <t>7593501130</t>
  </si>
  <si>
    <t>Trasy kabelového vedení Chráničky optického kabelu HDPE 6050 průměr 50/41 mm</t>
  </si>
  <si>
    <t>-1659900808</t>
  </si>
  <si>
    <t>25</t>
  </si>
  <si>
    <t>7593505200</t>
  </si>
  <si>
    <t>Uložení HDPE trubky pro optický kabel do kabelového žlabu</t>
  </si>
  <si>
    <t>630037527</t>
  </si>
  <si>
    <t>26</t>
  </si>
  <si>
    <t>7593501144</t>
  </si>
  <si>
    <t>Trasy kabelového vedení Chráničky optického kabelu HDPE Koncová zátka Jackmoon 46-60 mm</t>
  </si>
  <si>
    <t>-467742391</t>
  </si>
  <si>
    <t>27</t>
  </si>
  <si>
    <t>7593505240</t>
  </si>
  <si>
    <t>Montáž koncovky nebo záslepky Plasson na HDPE trubku</t>
  </si>
  <si>
    <t>1146075697</t>
  </si>
  <si>
    <t>28</t>
  </si>
  <si>
    <t>7492501710</t>
  </si>
  <si>
    <t>Kabely, vodiče, šňůry Cu - nn Kabel silový 2 a 3-žílový Cu, plastová izolace CYKY 2O4 (2Dx4)</t>
  </si>
  <si>
    <t>-272592468</t>
  </si>
  <si>
    <t>29</t>
  </si>
  <si>
    <t>7492551010</t>
  </si>
  <si>
    <t>Montáž vodičů jednožílových Cu do 16 mm2 - uložení na rošty, pod omítku, do rozvaděče apod.</t>
  </si>
  <si>
    <t>-143609807</t>
  </si>
  <si>
    <t>30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</si>
  <si>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</si>
  <si>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</si>
  <si>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-397836625</t>
  </si>
  <si>
    <t>31</t>
  </si>
  <si>
    <t>7491510050</t>
  </si>
  <si>
    <t>Protipožární a kabelové ucpávky Protipožární ucpávky a tmely pod rozvaděč do EI 90 min.</t>
  </si>
  <si>
    <t>m2</t>
  </si>
  <si>
    <t>1055146975</t>
  </si>
  <si>
    <t>32</t>
  </si>
  <si>
    <t>7491552010</t>
  </si>
  <si>
    <t>Montáž protipožárních ucpávek a tmelů protipožární ucpávka pod rozvaděč, do EI 90 min. - protipožární ucpávky včetně příslušenství, vyhotovení a dodání atestu</t>
  </si>
  <si>
    <t>1419695896</t>
  </si>
  <si>
    <t>33</t>
  </si>
  <si>
    <t>7499657010</t>
  </si>
  <si>
    <t>Revize požární kabelové ucpávky do 40 kusů - provedení revize a vystavení protokolu o jejím provedení</t>
  </si>
  <si>
    <t>-1310156910</t>
  </si>
  <si>
    <t>34</t>
  </si>
  <si>
    <t>7498200010-R</t>
  </si>
  <si>
    <t>ED řídící pracoviště ED řídící pracoviště Datový rozvaděč (RACK) Skříň datového rozváděče 19" , KSS1 dle výkresové dokumentace, vč.napájecího rozvodu, přepěťových ochran a komunikačního zařízení, kompletní, viz technická specifikace</t>
  </si>
  <si>
    <t>2105358673</t>
  </si>
  <si>
    <t>35</t>
  </si>
  <si>
    <t>7593315330</t>
  </si>
  <si>
    <t>Montáž datové skříně rack</t>
  </si>
  <si>
    <t>130690110</t>
  </si>
  <si>
    <t>36</t>
  </si>
  <si>
    <t>7593317320</t>
  </si>
  <si>
    <t>Demontáž translátoru</t>
  </si>
  <si>
    <t>1749815209</t>
  </si>
  <si>
    <t>37</t>
  </si>
  <si>
    <t>7598035055</t>
  </si>
  <si>
    <t>Měření parametrů optického kabelu na třech vlnových délkách metodou OTDR a TM po položení nebo zavěšení, kabelu s 12 vlákny - včetně vyhotovení měřícího protokolu</t>
  </si>
  <si>
    <t>-1722794910</t>
  </si>
  <si>
    <t>38</t>
  </si>
  <si>
    <t>7598035160</t>
  </si>
  <si>
    <t>Oživení systému</t>
  </si>
  <si>
    <t>1884201251</t>
  </si>
  <si>
    <t>39</t>
  </si>
  <si>
    <t>7598035200</t>
  </si>
  <si>
    <t>Nastavení a konfigurace rozhraní E1 ETN</t>
  </si>
  <si>
    <t>-2143600903</t>
  </si>
  <si>
    <t>40</t>
  </si>
  <si>
    <t>7598035205</t>
  </si>
  <si>
    <t>Nastavení a konfigurace SW dohledu - 1port</t>
  </si>
  <si>
    <t>-1855114076</t>
  </si>
  <si>
    <t>41</t>
  </si>
  <si>
    <t>7598035206</t>
  </si>
  <si>
    <t>Nastavení a konfigurace přenosové a datové sítě, např. firewall, switchů, routerů, modemů</t>
  </si>
  <si>
    <t>-1707810438</t>
  </si>
  <si>
    <t>42</t>
  </si>
  <si>
    <t>7598035330</t>
  </si>
  <si>
    <t>Měření okruhu E1</t>
  </si>
  <si>
    <t>1392268280</t>
  </si>
  <si>
    <t>43</t>
  </si>
  <si>
    <t>7499554010</t>
  </si>
  <si>
    <t>Zkoušky vodičů a kabelů nn silových do 1 kV průřezu žíly do 300 mm2 - měření kabelu, vodiče včetně vyhotovení protokolu</t>
  </si>
  <si>
    <t>-1178020856</t>
  </si>
  <si>
    <t>44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</si>
  <si>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</si>
  <si>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</si>
  <si>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hod</t>
  </si>
  <si>
    <t>1751536205</t>
  </si>
  <si>
    <t>45</t>
  </si>
  <si>
    <t>7499751020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</si>
  <si>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</si>
  <si>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10644584</t>
  </si>
  <si>
    <t>46</t>
  </si>
  <si>
    <t>7499751030</t>
  </si>
  <si>
    <t>Dokončovací práce zkušební provoz - včetně prokázání technických a kvalitativních parametrů zařízení</t>
  </si>
  <si>
    <t>330733444</t>
  </si>
  <si>
    <t>47</t>
  </si>
  <si>
    <t>7499250515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</si>
  <si>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</si>
  <si>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-1114441223</t>
  </si>
  <si>
    <t>48</t>
  </si>
  <si>
    <t>7499251015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</si>
  <si>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</si>
  <si>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-711874967</t>
  </si>
  <si>
    <t>49</t>
  </si>
  <si>
    <t>7499451010</t>
  </si>
  <si>
    <t>Vydání průkazu způsobilosti pro funkční celek, provizorní stav - vyhotovení dokladu o silnoproudých zařízeních a vydání průkazu způsobilosti</t>
  </si>
  <si>
    <t>-490198076</t>
  </si>
  <si>
    <t>PS02 - Trafostanice T1 Bohumín - Rozvaděč DŘT</t>
  </si>
  <si>
    <t>OST - Ostatní</t>
  </si>
  <si>
    <t>OST</t>
  </si>
  <si>
    <t>Ostatní</t>
  </si>
  <si>
    <t>7498105740</t>
  </si>
  <si>
    <t>DŘT, SKŘ technologie DŘT a SKŘ skříně pro automatizaci PLC automaty dle kompatibilní technologie PLC typ_6 (SIEMENS) Centrální řídící jednotka Procesor CPU řady SIMATIC, MPI, 256 kbyte, 2x interface DP, 24V DC, CPU 315-2DP</t>
  </si>
  <si>
    <t>1736423715</t>
  </si>
  <si>
    <t>7498105890</t>
  </si>
  <si>
    <t>DŘT, SKŘ technologie DŘT a SKŘ skříně pro automatizaci PLC automaty dle kompatibilní technologie PLC typ_6 (SIEMENS) Binární vstupy a výstupy Digitální vstupní karta řady SIMATIC, 32 DI, 24V DC, SM321</t>
  </si>
  <si>
    <t>-1106370790</t>
  </si>
  <si>
    <t>7498105900</t>
  </si>
  <si>
    <t>DŘT, SKŘ technologie DŘT a SKŘ skříně pro automatizaci PLC automaty dle kompatibilní technologie PLC typ_6 (SIEMENS) Binární vstupy a výstupy Digitální výstupní karta řady SIMATIC, 16 DO, 24V DC, 0.5A, SM322</t>
  </si>
  <si>
    <t>-1784245906</t>
  </si>
  <si>
    <t>VV</t>
  </si>
  <si>
    <t>1*2 'Přepočtené koeficientem množství</t>
  </si>
  <si>
    <t>7498106030</t>
  </si>
  <si>
    <t>DŘT, SKŘ technologie DŘT a SKŘ skříně pro automatizaci PLC automaty dle kompatibilní technologie PLC typ_6 (SIEMENS) Komunikační moduly Komunikační procesor pro PLC řady SIMATIC, ISO, TCP/IP, PROFINET, 2x port switch, 10/100 Mbit/s, CP343-1</t>
  </si>
  <si>
    <t>-2144289291</t>
  </si>
  <si>
    <t>7498106110</t>
  </si>
  <si>
    <t>DŘT, SKŘ technologie DŘT a SKŘ skříně pro automatizaci PLC automaty dle kompatibilní technologie PLC typ_6 (SIEMENS) Ostatní Rám pro PLC řady SIMATIC, l=480mm</t>
  </si>
  <si>
    <t>30685385</t>
  </si>
  <si>
    <t>7498106130</t>
  </si>
  <si>
    <t>DŘT, SKŘ technologie DŘT a SKŘ skříně pro automatizaci PLC automaty dle kompatibilní technologie PLC typ_6 (SIEMENS) Ostatní Paměťová katra pro PLC řady SIMATIC, NFLASH, 3.3V, 512 kbytes</t>
  </si>
  <si>
    <t>-133854666</t>
  </si>
  <si>
    <t>7498106170</t>
  </si>
  <si>
    <t>DŘT, SKŘ technologie DŘT a SKŘ skříně pro automatizaci PLC automaty dle kompatibilní technologie PLC typ_6 (SIEMENS) Ostatní Konektor pro karty řady SIMATIC pro zasunutí plochého kabelu 4x8</t>
  </si>
  <si>
    <t>1965762733</t>
  </si>
  <si>
    <t>7498106140</t>
  </si>
  <si>
    <t>DŘT, SKŘ technologie DŘT a SKŘ skříně pro automatizaci PLC automaty dle kompatibilní technologie PLC typ_6 (SIEMENS) Ostatní Konektor pro karty řady SIMATIC šroubovací, 20 pin</t>
  </si>
  <si>
    <t>465460016</t>
  </si>
  <si>
    <t>7498106190</t>
  </si>
  <si>
    <t>DŘT, SKŘ technologie DŘT a SKŘ skříně pro automatizaci PLC automaty dle kompatibilní technologie PLC typ_6 (SIEMENS) Ostatní Plochý kabel se 16 žilami 0.14mm2, délka 30m nestíněný</t>
  </si>
  <si>
    <t>1707829908</t>
  </si>
  <si>
    <t>7498106200</t>
  </si>
  <si>
    <t>DŘT, SKŘ technologie DŘT a SKŘ skříně pro automatizaci PLC automaty dle kompatibilní technologie PLC typ_6 (SIEMENS) Ostatní Svorkovnice TP3, 3 řad., 8 kan., přip.ploch.kab., pruž.svorky</t>
  </si>
  <si>
    <t>-1359187611</t>
  </si>
  <si>
    <t>7498106180</t>
  </si>
  <si>
    <t>DŘT, SKŘ technologie DŘT a SKŘ skříně pro automatizaci PLC automaty dle kompatibilní technologie PLC typ_6 (SIEMENS) Ostatní Konektor pro karty řady SIMATIC plochá zást., 16 pólový, svork. 8 + 8 (8ks)</t>
  </si>
  <si>
    <t>1163365836</t>
  </si>
  <si>
    <t>7498102060</t>
  </si>
  <si>
    <t>DŘT, SKŘ technologie DŘT a SKŘ skříně pro automatizaci Průmyslové počítače Software a ostatní SW-ovladače komunikace, parametrizace - pro nadřazený systém</t>
  </si>
  <si>
    <t>-2061332100</t>
  </si>
  <si>
    <t>7498102070</t>
  </si>
  <si>
    <t>DŘT, SKŘ technologie DŘT a SKŘ skříně pro automatizaci Průmyslové počítače Software a ostatní SW-ovladače komunikace, parametrizace - pro podřízený PLC, ochrana, terminál</t>
  </si>
  <si>
    <t>2100608458</t>
  </si>
  <si>
    <t>7498102080</t>
  </si>
  <si>
    <t>DŘT, SKŘ technologie DŘT a SKŘ skříně pro automatizaci Průmyslové počítače Software a ostatní SW-ovladače komunikace, parametrizace na ED - pro jeden objekt (ŽST, NS, SpS, TS)</t>
  </si>
  <si>
    <t>-900011057</t>
  </si>
  <si>
    <t>7498102050</t>
  </si>
  <si>
    <t>DŘT, SKŘ technologie DŘT a SKŘ skříně pro automatizaci Průmyslové počítače Software a ostatní Základní programové vybavení tlm. jednotky pro objekt TS</t>
  </si>
  <si>
    <t>1487810016</t>
  </si>
  <si>
    <t>7498102140</t>
  </si>
  <si>
    <t>DŘT, SKŘ technologie DŘT a SKŘ skříně pro automatizaci Průmyslové počítače Software a ostatní Dokumentace skutečného stavu pro nové telemechanické zařízení v objektu SpS, TS</t>
  </si>
  <si>
    <t>-1797792450</t>
  </si>
  <si>
    <t>7498101000</t>
  </si>
  <si>
    <t>DŘT, SKŘ technologie DŘT a SKŘ skříně pro automatizaci Převodníky komunikace Ethernet sériová linka Převodník SPA BUS / PROFIBUS</t>
  </si>
  <si>
    <t>-25430697</t>
  </si>
  <si>
    <t>7498101110</t>
  </si>
  <si>
    <t>DŘT, SKŘ technologie DŘT a SKŘ skříně pro automatizaci Převodníky komunikace Sériová linka optika Převodník OPTIKA/RS 232, RS422, RS485</t>
  </si>
  <si>
    <t>1412469204</t>
  </si>
  <si>
    <t>7498356400-R</t>
  </si>
  <si>
    <t>Montáž DŘT,SKŘ integrace převodníku SPA-BUS/ Profibus do komuniace multifunkčních ochran se zařízením PLC pro DŘT, naprogramování, zkoušky</t>
  </si>
  <si>
    <t>-293008122</t>
  </si>
  <si>
    <t>7498100030</t>
  </si>
  <si>
    <t>DŘT, SKŘ technologie DŘT a SKŘ skříně pro automatizaci Nástěnná skříň pro telemechanickou jednotku, vybavená</t>
  </si>
  <si>
    <t>499979560</t>
  </si>
  <si>
    <t>7498100360-R</t>
  </si>
  <si>
    <t>-687515825</t>
  </si>
  <si>
    <t>7498102110</t>
  </si>
  <si>
    <t>DŘT, SKŘ technologie DŘT a SKŘ skříně pro automatizaci Průmyslové počítače Periférie Drobný montážní materiál pro telemechanickou jednotku v objektu SpS, TS</t>
  </si>
  <si>
    <t>-1965684596</t>
  </si>
  <si>
    <t>7498153036</t>
  </si>
  <si>
    <t>Montáž SKŘ - DŘT, IPC, PLC instalace, zprovoznění, oživení telemechanické jednotky v objektu TS</t>
  </si>
  <si>
    <t>672103718</t>
  </si>
  <si>
    <t>7498153044</t>
  </si>
  <si>
    <t>Montáž SKŘ - DŘT, IPC, PLC instalace montážního materiálu v objektu SpS, TS</t>
  </si>
  <si>
    <t>514846576</t>
  </si>
  <si>
    <t>7498152045</t>
  </si>
  <si>
    <t>Montáž skříně SKŘ / automatizace vypracování check listů - včetně popisu logických a blokovacích podmínek</t>
  </si>
  <si>
    <t>1889356155</t>
  </si>
  <si>
    <t>7498153054</t>
  </si>
  <si>
    <t>Montáž SKŘ - DŘT, IPC, PLC připojení, oživení a zprovoznění přenosové cesty v objektu SpS, TS</t>
  </si>
  <si>
    <t>1734796327</t>
  </si>
  <si>
    <t>7498153066</t>
  </si>
  <si>
    <t>Montáž SKŘ - DŘT, IPC, PLC provozní zkoušky telemechanické jednotky v objektu TS</t>
  </si>
  <si>
    <t>-574529114</t>
  </si>
  <si>
    <t>714684734</t>
  </si>
  <si>
    <t>7498153080</t>
  </si>
  <si>
    <t>Montáž SKŘ - DŘT, IPC, PLC školení obsluhy na nové telemechanické zařízení</t>
  </si>
  <si>
    <t>18437109</t>
  </si>
  <si>
    <t>7498171010</t>
  </si>
  <si>
    <t>Demontáž skříně SKŘ/automatizace 1 pole</t>
  </si>
  <si>
    <t>-923906312</t>
  </si>
  <si>
    <t>7498173020</t>
  </si>
  <si>
    <t>Demontáž SKŘ-DŘT, čidla skříně SKŘ, DŘT, optického rozvaděče - demontáž zařízení, přívodního a vývodního vedení</t>
  </si>
  <si>
    <t>-1684657991</t>
  </si>
  <si>
    <t>7492471010</t>
  </si>
  <si>
    <t>Demontáže kabelových vedení nn - demontáž ze zemní kynety, roštu, rozvaděče, trubky, chráničky apod.</t>
  </si>
  <si>
    <t>1632313325</t>
  </si>
  <si>
    <t>7498254020</t>
  </si>
  <si>
    <t>Elektrodispečink SKŘ-DŘT parametrizace přenášených dat z koncového zařízení na ED (konfigurace komunikovaných dat, nastavení základních poloh, nastavení výpisů, nastavení protokolu IEC 60870-5-104) - nastavení parametrů jednotlivých koncových zařízení, zkomunikování, propojení a odzkoušení s ED, naprogramování funkcí vstupů, výstupů, blokovacích podmínek a měření pro PLC automat určený pro řízení techlonogií funkčních zkoušek</t>
  </si>
  <si>
    <t>-682368234</t>
  </si>
  <si>
    <t>7498254046</t>
  </si>
  <si>
    <t>Elektrodispečink SKŘ-DŘT úprava struktur a řídících programových tabulek ŘS ED pro objekt TS</t>
  </si>
  <si>
    <t>-845324504</t>
  </si>
  <si>
    <t>7498254056</t>
  </si>
  <si>
    <t>Elektrodispečink SKŘ-DŘT definice a deklarace struktur dat ŘS ED pro objekt TS</t>
  </si>
  <si>
    <t>1950073947</t>
  </si>
  <si>
    <t>7498254060</t>
  </si>
  <si>
    <t>Elektrodispečink SKŘ-DŘT školení dispečerů</t>
  </si>
  <si>
    <t>385959010</t>
  </si>
  <si>
    <t>7498254080</t>
  </si>
  <si>
    <t>Elektrodispečink SKŘ-DŘT zprovoznění systému s novými daty pro objekt TS</t>
  </si>
  <si>
    <t>143483056</t>
  </si>
  <si>
    <t>7498254090</t>
  </si>
  <si>
    <t>Elektrodispečink SKŘ-DŘT verifikace signálů a povelů s novými daty pro objekt TS</t>
  </si>
  <si>
    <t>-1531518806</t>
  </si>
  <si>
    <t>7499555010</t>
  </si>
  <si>
    <t>Zkoušky vodičů a kabelů ovládacích jakéhokoliv počtu žil - měření kabelu, vodiče včetně vyhotovení protokolu</t>
  </si>
  <si>
    <t>558550508</t>
  </si>
  <si>
    <t>1790285349</t>
  </si>
  <si>
    <t>1184356273</t>
  </si>
  <si>
    <t>-539594151</t>
  </si>
  <si>
    <t>7499250520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</si>
  <si>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</si>
  <si>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309915850</t>
  </si>
  <si>
    <t>7499250525</t>
  </si>
  <si>
    <t>Vyhotovení výchozí revizní zprávy příplatek za každých dalších i započatých 500 000 Kč přes 1 000 000 Kč</t>
  </si>
  <si>
    <t>-1584452225</t>
  </si>
  <si>
    <t>7499251020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</si>
  <si>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</si>
  <si>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-1846465159</t>
  </si>
  <si>
    <t>7499251025</t>
  </si>
  <si>
    <t>Provedení technické prohlídky a zkoušky na silnoproudém zařízení, zařízení TV, zařízení NS, transformoven, EPZ příplatek za každých dalších i započatých 500 000 Kč přes 1 000 000 Kč</t>
  </si>
  <si>
    <t>-1624584812</t>
  </si>
  <si>
    <t>PS03 - Trafostanice T3 Bohumín - Komunikace</t>
  </si>
  <si>
    <t>792100285</t>
  </si>
  <si>
    <t>1266540723</t>
  </si>
  <si>
    <t>-1155179101</t>
  </si>
  <si>
    <t>1361129873</t>
  </si>
  <si>
    <t>468081413</t>
  </si>
  <si>
    <t>Vybourání otvorů ve zdivu betonovém plochy do 0,0225 m2 a tloušťky přes 30 do 45 cm</t>
  </si>
  <si>
    <t>CS ÚRS 2022 02</t>
  </si>
  <si>
    <t>64</t>
  </si>
  <si>
    <t>1613264403</t>
  </si>
  <si>
    <t>Online PSC</t>
  </si>
  <si>
    <t>https://podminky.urs.cz/item/CS_URS_2022_02/468081413</t>
  </si>
  <si>
    <t>PS04 - Trafostanice T3 Bohumín - Rozvaděč DŘT</t>
  </si>
  <si>
    <t>7596007200</t>
  </si>
  <si>
    <t>Demontáž anténího systému</t>
  </si>
  <si>
    <t>-1582513900</t>
  </si>
  <si>
    <t>PS05 - Trafostanice T4 Bohumín - Komunikace</t>
  </si>
  <si>
    <t>1099809972</t>
  </si>
  <si>
    <t>-34832510</t>
  </si>
  <si>
    <t>-1811126286</t>
  </si>
  <si>
    <t>373346600</t>
  </si>
  <si>
    <t>PS06 - Trafostanice T4 Bohumín - Rozvaděč DŘT</t>
  </si>
  <si>
    <t>PS07 - Trafostanice T5 Bohumín - Komunikace</t>
  </si>
  <si>
    <t>7499250510</t>
  </si>
  <si>
    <t>Vyhotovení výchozí revizní zprávy pro opravné práce pro objem investičních nákladů do 100 000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</si>
  <si>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2131488335</t>
  </si>
  <si>
    <t>7499251011</t>
  </si>
  <si>
    <t>Provedení technické prohlídky a zkoušky na silnoproudém zařízení, zařízení TV, zařízení NS, transformoven, EPZ pro opravné práce pro objem investičních nákladů do 100 000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</si>
  <si>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1344902380</t>
  </si>
  <si>
    <t>PS08 - Trafostanice T5 Bohumín - Rozvaděč DŘT</t>
  </si>
  <si>
    <t>01 - VRN</t>
  </si>
  <si>
    <t xml:space="preserve">    VRN - Vedlejší rozpočtové náklady</t>
  </si>
  <si>
    <t>9901000300</t>
  </si>
  <si>
    <t>Doprava obousměrná mechanizací o nosnosti do 3,5 t elektrosoučástek, montážního materiálu, kameniva, písku, dlažebních kostek, suti, atd. do 30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</si>
  <si>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-808267071</t>
  </si>
  <si>
    <t>9902900200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</si>
  <si>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</si>
  <si>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t</t>
  </si>
  <si>
    <t>-62230748</t>
  </si>
  <si>
    <t>9902900400</t>
  </si>
  <si>
    <t>Složení objemnějšího kusového materiálu, vybouraných hmot Poznámka: 1. Ceny jsou určeny pro skládání materiálu z vlastních zásob objednatele.</t>
  </si>
  <si>
    <t>949131951</t>
  </si>
  <si>
    <t>9909000100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</si>
  <si>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</si>
  <si>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-1169270353</t>
  </si>
  <si>
    <t>023101001</t>
  </si>
  <si>
    <t>Projektové práce Projektové práce v rozsahu ZRN (vyjma dále jmenované práce) do 1 mil. Kč</t>
  </si>
  <si>
    <t>%</t>
  </si>
  <si>
    <t>1153988626</t>
  </si>
  <si>
    <t>P</t>
  </si>
  <si>
    <t>Poznámka k položce:_x000D_
Výrobní dokumentace rozvaděčů a zařízení zpracovávaná zhotovitelem stavby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</si>
  <si>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</si>
  <si>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</si>
  <si>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-355323790</t>
  </si>
  <si>
    <t>Vedlejší rozpočtové náklady</t>
  </si>
  <si>
    <t>024101401</t>
  </si>
  <si>
    <t>Inženýrská činnost koordinační a kompletační činnost</t>
  </si>
  <si>
    <t>-1424708757</t>
  </si>
  <si>
    <t>031111041</t>
  </si>
  <si>
    <t>Zařízení a vybavení staveniště osvětlení pracoviště</t>
  </si>
  <si>
    <t>1954799179</t>
  </si>
  <si>
    <t>032105001</t>
  </si>
  <si>
    <t>Územní vlivy mimostaveništní doprava</t>
  </si>
  <si>
    <t>Kč</t>
  </si>
  <si>
    <t>-776114986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</si>
  <si>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</si>
  <si>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</si>
  <si>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</si>
  <si>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</si>
  <si>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</si>
  <si>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</si>
  <si>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</si>
  <si>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</si>
  <si>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</si>
  <si>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</si>
  <si>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</si>
  <si>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</si>
  <si>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</si>
  <si>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</si>
  <si>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</si>
  <si>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</si>
  <si>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</si>
  <si>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</si>
  <si>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</si>
  <si>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</si>
  <si>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</si>
  <si>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</si>
  <si>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</si>
  <si>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</si>
  <si>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</si>
  <si>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</si>
  <si>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</si>
  <si>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</si>
  <si>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</si>
  <si>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</si>
  <si>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</si>
  <si>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</si>
  <si>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</si>
  <si>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</si>
  <si>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</si>
  <si>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</si>
  <si>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</si>
  <si>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</si>
  <si>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</si>
  <si>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</si>
  <si>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</si>
  <si>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</si>
  <si>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</si>
  <si>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</si>
  <si>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</si>
  <si>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</si>
  <si>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</si>
  <si>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</si>
  <si>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</si>
  <si>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</si>
  <si>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</si>
  <si>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</si>
  <si>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</si>
  <si>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</si>
  <si>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</si>
  <si>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</si>
  <si>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</si>
  <si>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</si>
  <si>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</si>
  <si>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</si>
  <si>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</si>
  <si>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</si>
  <si>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</si>
  <si>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</si>
  <si>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</si>
  <si>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</si>
  <si>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</si>
  <si>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</si>
  <si>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</si>
  <si>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</si>
  <si>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</si>
  <si>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</si>
  <si>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</si>
  <si>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</si>
  <si>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</si>
  <si>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</si>
  <si>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</si>
  <si>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</si>
  <si>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</si>
  <si>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</si>
  <si>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</si>
  <si>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</si>
  <si>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</si>
  <si>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</si>
  <si>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</si>
  <si>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</si>
  <si>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</si>
  <si>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</si>
  <si>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</si>
  <si>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</si>
  <si>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</si>
  <si>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</si>
  <si>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</si>
  <si>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</si>
  <si>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</si>
  <si>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</si>
  <si>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</si>
  <si>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</si>
  <si>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</si>
  <si>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</si>
  <si>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</si>
  <si>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</si>
  <si>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</si>
  <si>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</si>
  <si>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</si>
  <si>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</si>
  <si>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</si>
  <si>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</si>
  <si>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</si>
  <si>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</si>
  <si>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</si>
  <si>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</si>
  <si>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</si>
  <si>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</si>
  <si>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</si>
  <si>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</si>
  <si>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</si>
  <si>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</si>
  <si>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</si>
  <si>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</si>
  <si>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</si>
  <si>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</si>
  <si>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</si>
  <si>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</si>
  <si>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</si>
  <si>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</si>
  <si>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</si>
  <si>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</si>
  <si>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</si>
  <si>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</si>
  <si>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</si>
  <si>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</si>
  <si>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</si>
  <si>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</si>
  <si>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</si>
  <si>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</si>
  <si>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</si>
  <si>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</si>
  <si>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</si>
  <si>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</si>
  <si>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</si>
  <si>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</si>
  <si>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</si>
  <si>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</si>
  <si>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</si>
  <si>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</si>
  <si>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</si>
  <si>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</si>
  <si>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</si>
  <si>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</si>
  <si>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</si>
  <si>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</si>
  <si>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</si>
  <si>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</si>
  <si>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</si>
  <si>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</si>
  <si>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</si>
  <si>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</si>
  <si>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</si>
  <si>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</si>
  <si>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</si>
  <si>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</si>
  <si>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</si>
  <si>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</si>
  <si>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</si>
  <si>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</si>
  <si>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</si>
  <si>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</si>
  <si>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</si>
  <si>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</si>
  <si>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</si>
  <si>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</si>
  <si>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</si>
  <si>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</si>
  <si>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</si>
  <si>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</si>
  <si>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</si>
  <si>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</si>
  <si>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</si>
  <si>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</si>
  <si>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</si>
  <si>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</si>
  <si>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</si>
  <si>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DŘT, SKŘ technologie DŘT a SKŘ skříně pro automatizaci Napájecí zdroje Měnič - inventor 24V DC/230V 1AC 50 Hz, 600 VA, čistý sínusový výstup, montáž na din lištu.</t>
  </si>
  <si>
    <t>Oprava DŘT v žst. Bohumín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</si>
</sst>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9" fillId="5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5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9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4" fontId="30" fillId="0" borderId="0" xfId="0" applyNumberFormat="1" applyFont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31" fillId="0" borderId="23" xfId="0" applyFont="1" applyBorder="1" applyAlignment="1" applyProtection="1">
      <alignment horizontal="center" vertical="center"/>
      <protection locked="0"/>
    </xf>
    <xf numFmtId="49" fontId="31" fillId="0" borderId="23" xfId="0" applyNumberFormat="1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left" vertical="center" wrapText="1"/>
      <protection locked="0"/>
    </xf>
    <xf numFmtId="0" fontId="31" fillId="0" borderId="23" xfId="0" applyFont="1" applyBorder="1" applyAlignment="1" applyProtection="1">
      <alignment horizontal="center" vertical="center" wrapText="1"/>
      <protection locked="0"/>
    </xf>
    <xf numFmtId="167" fontId="31" fillId="0" borderId="23" xfId="0" applyNumberFormat="1" applyFont="1" applyBorder="1" applyAlignment="1" applyProtection="1">
      <alignment vertical="center"/>
      <protection locked="0"/>
    </xf>
    <xf numFmtId="4" fontId="31" fillId="3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  <protection locked="0"/>
    </xf>
    <xf numFmtId="0" fontId="32" fillId="0" borderId="4" xfId="0" applyFont="1" applyBorder="1" applyAlignment="1">
      <alignment vertical="center"/>
    </xf>
    <xf numFmtId="0" fontId="31" fillId="3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3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3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0" fontId="20" fillId="3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6" fontId="20" fillId="0" borderId="22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5" xfId="0" applyFont="1" applyBorder="1"/>
    <xf numFmtId="166" fontId="7" fillId="0" borderId="0" xfId="0" applyNumberFormat="1" applyFont="1"/>
    <xf numFmtId="166" fontId="7" fillId="0" borderId="16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vertical="center"/>
    </xf>
    <xf numFmtId="4" fontId="9" fillId="0" borderId="21" xfId="0" applyNumberFormat="1" applyFont="1" applyBorder="1" applyAlignment="1">
      <alignment vertical="center"/>
    </xf>
    <xf numFmtId="167" fontId="19" fillId="3" borderId="23" xfId="0" applyNumberFormat="1" applyFont="1" applyFill="1" applyBorder="1" applyAlignment="1" applyProtection="1">
      <alignment vertical="center"/>
      <protection locked="0"/>
    </xf>
    <xf numFmtId="0" fontId="36" fillId="0" borderId="0" xfId="0" applyFont="1" applyAlignment="1">
      <alignment vertical="center" wrapText="1"/>
    </xf>
    <xf numFmtId="0" fontId="9" fillId="0" borderId="0" xfId="0" applyFont="1" applyAlignment="1">
      <alignment horizontal="left"/>
    </xf>
    <xf numFmtId="4" fontId="9" fillId="0" borderId="0" xfId="0" applyNumberFormat="1" applyFont="1"/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center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 wrapText="1"/>
    </xf>
    <xf numFmtId="0" fontId="38" fillId="0" borderId="1" xfId="0" applyFont="1" applyBorder="1" applyAlignment="1">
      <alignment horizontal="center" vertical="center"/>
    </xf>
    <xf numFmtId="49" fontId="40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s://podminky.urs.cz/item/CS_URS_2022_02/468081413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tabSelected="1" workbookViewId="0">
      <selection activeCell="K7" sqref="K7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47" t="s">
        <v>6</v>
      </c>
      <c r="AS2" s="248"/>
      <c r="AT2" s="248"/>
      <c r="AU2" s="248"/>
      <c r="AV2" s="248"/>
      <c r="AW2" s="248"/>
      <c r="AX2" s="248"/>
      <c r="AY2" s="248"/>
      <c r="AZ2" s="248"/>
      <c r="BA2" s="248"/>
      <c r="BB2" s="248"/>
      <c r="BC2" s="248"/>
      <c r="BD2" s="248"/>
      <c r="BE2" s="248"/>
      <c r="BS2" s="15" t="s">
        <v>7</v>
      </c>
      <c r="BT2" s="15" t="s">
        <v>8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7</v>
      </c>
      <c r="BT3" s="15" t="s">
        <v>9</v>
      </c>
    </row>
    <row r="4" spans="1:74" ht="24.95" customHeight="1">
      <c r="B4" s="18"/>
      <c r="D4" s="19" t="s">
        <v>10</v>
      </c>
      <c r="AR4" s="18"/>
      <c r="AS4" s="20" t="s">
        <v>11</v>
      </c>
      <c r="BE4" s="21" t="s">
        <v>12</v>
      </c>
      <c r="BS4" s="15" t="s">
        <v>13</v>
      </c>
    </row>
    <row r="5" spans="1:74" ht="12" customHeight="1">
      <c r="B5" s="18"/>
      <c r="D5" s="22" t="s">
        <v>14</v>
      </c>
      <c r="K5" s="259" t="s">
        <v>15</v>
      </c>
      <c r="L5" s="248"/>
      <c r="M5" s="248"/>
      <c r="N5" s="248"/>
      <c r="O5" s="248"/>
      <c r="P5" s="248"/>
      <c r="Q5" s="248"/>
      <c r="R5" s="248"/>
      <c r="S5" s="248"/>
      <c r="T5" s="248"/>
      <c r="U5" s="248"/>
      <c r="V5" s="248"/>
      <c r="W5" s="248"/>
      <c r="X5" s="248"/>
      <c r="Y5" s="248"/>
      <c r="Z5" s="248"/>
      <c r="AA5" s="248"/>
      <c r="AB5" s="248"/>
      <c r="AC5" s="248"/>
      <c r="AD5" s="248"/>
      <c r="AE5" s="248"/>
      <c r="AF5" s="248"/>
      <c r="AG5" s="248"/>
      <c r="AH5" s="248"/>
      <c r="AI5" s="248"/>
      <c r="AJ5" s="248"/>
      <c r="AK5" s="248"/>
      <c r="AL5" s="248"/>
      <c r="AM5" s="248"/>
      <c r="AN5" s="248"/>
      <c r="AO5" s="248"/>
      <c r="AR5" s="18"/>
      <c r="BE5" s="256" t="s">
        <v>16</v>
      </c>
      <c r="BS5" s="15" t="s">
        <v>7</v>
      </c>
    </row>
    <row r="6" spans="1:74" ht="36.950000000000003" customHeight="1">
      <c r="B6" s="18"/>
      <c r="D6" s="24" t="s">
        <v>17</v>
      </c>
      <c r="K6" s="260" t="s">
        <v>715</v>
      </c>
      <c r="L6" s="248"/>
      <c r="M6" s="248"/>
      <c r="N6" s="248"/>
      <c r="O6" s="248"/>
      <c r="P6" s="248"/>
      <c r="Q6" s="248"/>
      <c r="R6" s="248"/>
      <c r="S6" s="248"/>
      <c r="T6" s="248"/>
      <c r="U6" s="248"/>
      <c r="V6" s="248"/>
      <c r="W6" s="248"/>
      <c r="X6" s="248"/>
      <c r="Y6" s="248"/>
      <c r="Z6" s="248"/>
      <c r="AA6" s="248"/>
      <c r="AB6" s="248"/>
      <c r="AC6" s="248"/>
      <c r="AD6" s="248"/>
      <c r="AE6" s="248"/>
      <c r="AF6" s="248"/>
      <c r="AG6" s="248"/>
      <c r="AH6" s="248"/>
      <c r="AI6" s="248"/>
      <c r="AJ6" s="248"/>
      <c r="AK6" s="248"/>
      <c r="AL6" s="248"/>
      <c r="AM6" s="248"/>
      <c r="AN6" s="248"/>
      <c r="AO6" s="248"/>
      <c r="AR6" s="18"/>
      <c r="BE6" s="257"/>
      <c r="BS6" s="15" t="s">
        <v>7</v>
      </c>
    </row>
    <row r="7" spans="1:74" ht="12" customHeight="1">
      <c r="B7" s="18"/>
      <c r="D7" s="25" t="s">
        <v>18</v>
      </c>
      <c r="K7" s="23" t="s">
        <v>3</v>
      </c>
      <c r="AK7" s="25" t="s">
        <v>19</v>
      </c>
      <c r="AN7" s="23" t="s">
        <v>3</v>
      </c>
      <c r="AR7" s="18"/>
      <c r="BE7" s="257"/>
      <c r="BS7" s="15" t="s">
        <v>7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257"/>
      <c r="BS8" s="15" t="s">
        <v>7</v>
      </c>
    </row>
    <row r="9" spans="1:74" ht="14.45" customHeight="1">
      <c r="B9" s="18"/>
      <c r="AR9" s="18"/>
      <c r="BE9" s="257"/>
      <c r="BS9" s="15" t="s">
        <v>7</v>
      </c>
    </row>
    <row r="10" spans="1:74" ht="12" customHeight="1">
      <c r="B10" s="18"/>
      <c r="D10" s="25" t="s">
        <v>24</v>
      </c>
      <c r="AK10" s="25" t="s">
        <v>25</v>
      </c>
      <c r="AN10" s="23" t="s">
        <v>26</v>
      </c>
      <c r="AR10" s="18"/>
      <c r="BE10" s="257"/>
      <c r="BS10" s="15" t="s">
        <v>7</v>
      </c>
    </row>
    <row r="11" spans="1:74" ht="18.600000000000001" customHeight="1">
      <c r="B11" s="18"/>
      <c r="E11" s="23" t="s">
        <v>27</v>
      </c>
      <c r="AK11" s="25" t="s">
        <v>28</v>
      </c>
      <c r="AN11" s="23" t="s">
        <v>29</v>
      </c>
      <c r="AR11" s="18"/>
      <c r="BE11" s="257"/>
      <c r="BS11" s="15" t="s">
        <v>7</v>
      </c>
    </row>
    <row r="12" spans="1:74" ht="6.95" customHeight="1">
      <c r="B12" s="18"/>
      <c r="AR12" s="18"/>
      <c r="BE12" s="257"/>
      <c r="BS12" s="15" t="s">
        <v>7</v>
      </c>
    </row>
    <row r="13" spans="1:74" ht="12" customHeight="1">
      <c r="B13" s="18"/>
      <c r="D13" s="25" t="s">
        <v>30</v>
      </c>
      <c r="AK13" s="25" t="s">
        <v>25</v>
      </c>
      <c r="AN13" s="27" t="s">
        <v>31</v>
      </c>
      <c r="AR13" s="18"/>
      <c r="BE13" s="257"/>
      <c r="BS13" s="15" t="s">
        <v>7</v>
      </c>
    </row>
    <row r="14" spans="1:74" ht="12.75">
      <c r="B14" s="18"/>
      <c r="E14" s="261" t="s">
        <v>31</v>
      </c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  <c r="AI14" s="262"/>
      <c r="AJ14" s="262"/>
      <c r="AK14" s="25" t="s">
        <v>28</v>
      </c>
      <c r="AN14" s="27" t="s">
        <v>31</v>
      </c>
      <c r="AR14" s="18"/>
      <c r="BE14" s="257"/>
      <c r="BS14" s="15" t="s">
        <v>7</v>
      </c>
    </row>
    <row r="15" spans="1:74" ht="6.95" customHeight="1">
      <c r="B15" s="18"/>
      <c r="AR15" s="18"/>
      <c r="BE15" s="257"/>
      <c r="BS15" s="15" t="s">
        <v>4</v>
      </c>
    </row>
    <row r="16" spans="1:74" ht="12" customHeight="1">
      <c r="B16" s="18"/>
      <c r="D16" s="25" t="s">
        <v>32</v>
      </c>
      <c r="AK16" s="25" t="s">
        <v>25</v>
      </c>
      <c r="AN16" s="23" t="s">
        <v>33</v>
      </c>
      <c r="AR16" s="18"/>
      <c r="BE16" s="257"/>
      <c r="BS16" s="15" t="s">
        <v>4</v>
      </c>
    </row>
    <row r="17" spans="2:71" ht="18.600000000000001" customHeight="1">
      <c r="B17" s="18"/>
      <c r="E17" s="23" t="s">
        <v>34</v>
      </c>
      <c r="AK17" s="25" t="s">
        <v>28</v>
      </c>
      <c r="AN17" s="23" t="s">
        <v>35</v>
      </c>
      <c r="AR17" s="18"/>
      <c r="BE17" s="257"/>
      <c r="BS17" s="15" t="s">
        <v>36</v>
      </c>
    </row>
    <row r="18" spans="2:71" ht="6.95" customHeight="1">
      <c r="B18" s="18"/>
      <c r="AR18" s="18"/>
      <c r="BE18" s="257"/>
      <c r="BS18" s="15" t="s">
        <v>7</v>
      </c>
    </row>
    <row r="19" spans="2:71" ht="12" customHeight="1">
      <c r="B19" s="18"/>
      <c r="D19" s="25" t="s">
        <v>37</v>
      </c>
      <c r="AK19" s="25" t="s">
        <v>25</v>
      </c>
      <c r="AN19" s="23" t="s">
        <v>3</v>
      </c>
      <c r="AR19" s="18"/>
      <c r="BE19" s="257"/>
      <c r="BS19" s="15" t="s">
        <v>7</v>
      </c>
    </row>
    <row r="20" spans="2:71" ht="18.600000000000001" customHeight="1">
      <c r="B20" s="18"/>
      <c r="E20" s="23" t="s">
        <v>34</v>
      </c>
      <c r="AK20" s="25" t="s">
        <v>28</v>
      </c>
      <c r="AN20" s="23" t="s">
        <v>3</v>
      </c>
      <c r="AR20" s="18"/>
      <c r="BE20" s="257"/>
      <c r="BS20" s="15" t="s">
        <v>4</v>
      </c>
    </row>
    <row r="21" spans="2:71" ht="6.95" customHeight="1">
      <c r="B21" s="18"/>
      <c r="AR21" s="18"/>
      <c r="BE21" s="257"/>
    </row>
    <row r="22" spans="2:71" ht="12" customHeight="1">
      <c r="B22" s="18"/>
      <c r="D22" s="25" t="s">
        <v>38</v>
      </c>
      <c r="AR22" s="18"/>
      <c r="BE22" s="257"/>
    </row>
    <row r="23" spans="2:71" ht="47.25" customHeight="1">
      <c r="B23" s="18"/>
      <c r="E23" s="263" t="s">
        <v>39</v>
      </c>
      <c r="F23" s="263"/>
      <c r="G23" s="263"/>
      <c r="H23" s="263"/>
      <c r="I23" s="263"/>
      <c r="J23" s="263"/>
      <c r="K23" s="263"/>
      <c r="L23" s="263"/>
      <c r="M23" s="263"/>
      <c r="N23" s="263"/>
      <c r="O23" s="263"/>
      <c r="P23" s="263"/>
      <c r="Q23" s="263"/>
      <c r="R23" s="263"/>
      <c r="S23" s="263"/>
      <c r="T23" s="263"/>
      <c r="U23" s="263"/>
      <c r="V23" s="263"/>
      <c r="W23" s="263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R23" s="18"/>
      <c r="BE23" s="257"/>
    </row>
    <row r="24" spans="2:71" ht="6.95" customHeight="1">
      <c r="B24" s="18"/>
      <c r="AR24" s="18"/>
      <c r="BE24" s="257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57"/>
    </row>
    <row r="26" spans="2:71" s="1" customFormat="1" ht="25.9" customHeight="1">
      <c r="B26" s="30"/>
      <c r="D26" s="31" t="s">
        <v>40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64">
        <f>ROUND(AG54,2)</f>
        <v>0</v>
      </c>
      <c r="AL26" s="265"/>
      <c r="AM26" s="265"/>
      <c r="AN26" s="265"/>
      <c r="AO26" s="265"/>
      <c r="AR26" s="30"/>
      <c r="BE26" s="257"/>
    </row>
    <row r="27" spans="2:71" s="1" customFormat="1" ht="6.95" customHeight="1">
      <c r="B27" s="30"/>
      <c r="AR27" s="30"/>
      <c r="BE27" s="257"/>
    </row>
    <row r="28" spans="2:71" s="1" customFormat="1" ht="12.75">
      <c r="B28" s="30"/>
      <c r="L28" s="266" t="s">
        <v>41</v>
      </c>
      <c r="M28" s="266"/>
      <c r="N28" s="266"/>
      <c r="O28" s="266"/>
      <c r="P28" s="266"/>
      <c r="W28" s="266" t="s">
        <v>42</v>
      </c>
      <c r="X28" s="266"/>
      <c r="Y28" s="266"/>
      <c r="Z28" s="266"/>
      <c r="AA28" s="266"/>
      <c r="AB28" s="266"/>
      <c r="AC28" s="266"/>
      <c r="AD28" s="266"/>
      <c r="AE28" s="266"/>
      <c r="AK28" s="266" t="s">
        <v>43</v>
      </c>
      <c r="AL28" s="266"/>
      <c r="AM28" s="266"/>
      <c r="AN28" s="266"/>
      <c r="AO28" s="266"/>
      <c r="AR28" s="30"/>
      <c r="BE28" s="257"/>
    </row>
    <row r="29" spans="2:71" s="2" customFormat="1" ht="14.45" customHeight="1">
      <c r="B29" s="34"/>
      <c r="D29" s="25" t="s">
        <v>44</v>
      </c>
      <c r="F29" s="25" t="s">
        <v>45</v>
      </c>
      <c r="L29" s="251">
        <v>0.21</v>
      </c>
      <c r="M29" s="250"/>
      <c r="N29" s="250"/>
      <c r="O29" s="250"/>
      <c r="P29" s="250"/>
      <c r="W29" s="249">
        <f>ROUND(AZ54, 2)</f>
        <v>0</v>
      </c>
      <c r="X29" s="250"/>
      <c r="Y29" s="250"/>
      <c r="Z29" s="250"/>
      <c r="AA29" s="250"/>
      <c r="AB29" s="250"/>
      <c r="AC29" s="250"/>
      <c r="AD29" s="250"/>
      <c r="AE29" s="250"/>
      <c r="AK29" s="249">
        <f>ROUND(AV54, 2)</f>
        <v>0</v>
      </c>
      <c r="AL29" s="250"/>
      <c r="AM29" s="250"/>
      <c r="AN29" s="250"/>
      <c r="AO29" s="250"/>
      <c r="AR29" s="34"/>
      <c r="BE29" s="258"/>
    </row>
    <row r="30" spans="2:71" s="2" customFormat="1" ht="14.45" customHeight="1">
      <c r="B30" s="34"/>
      <c r="F30" s="25" t="s">
        <v>46</v>
      </c>
      <c r="L30" s="251">
        <v>0.15</v>
      </c>
      <c r="M30" s="250"/>
      <c r="N30" s="250"/>
      <c r="O30" s="250"/>
      <c r="P30" s="250"/>
      <c r="W30" s="249">
        <f>ROUND(BA54, 2)</f>
        <v>0</v>
      </c>
      <c r="X30" s="250"/>
      <c r="Y30" s="250"/>
      <c r="Z30" s="250"/>
      <c r="AA30" s="250"/>
      <c r="AB30" s="250"/>
      <c r="AC30" s="250"/>
      <c r="AD30" s="250"/>
      <c r="AE30" s="250"/>
      <c r="AK30" s="249">
        <f>ROUND(AW54, 2)</f>
        <v>0</v>
      </c>
      <c r="AL30" s="250"/>
      <c r="AM30" s="250"/>
      <c r="AN30" s="250"/>
      <c r="AO30" s="250"/>
      <c r="AR30" s="34"/>
      <c r="BE30" s="258"/>
    </row>
    <row r="31" spans="2:71" s="2" customFormat="1" ht="14.45" hidden="1" customHeight="1">
      <c r="B31" s="34"/>
      <c r="F31" s="25" t="s">
        <v>47</v>
      </c>
      <c r="L31" s="251">
        <v>0.21</v>
      </c>
      <c r="M31" s="250"/>
      <c r="N31" s="250"/>
      <c r="O31" s="250"/>
      <c r="P31" s="250"/>
      <c r="W31" s="249">
        <f>ROUND(BB54, 2)</f>
        <v>0</v>
      </c>
      <c r="X31" s="250"/>
      <c r="Y31" s="250"/>
      <c r="Z31" s="250"/>
      <c r="AA31" s="250"/>
      <c r="AB31" s="250"/>
      <c r="AC31" s="250"/>
      <c r="AD31" s="250"/>
      <c r="AE31" s="250"/>
      <c r="AK31" s="249">
        <v>0</v>
      </c>
      <c r="AL31" s="250"/>
      <c r="AM31" s="250"/>
      <c r="AN31" s="250"/>
      <c r="AO31" s="250"/>
      <c r="AR31" s="34"/>
      <c r="BE31" s="258"/>
    </row>
    <row r="32" spans="2:71" s="2" customFormat="1" ht="14.45" hidden="1" customHeight="1">
      <c r="B32" s="34"/>
      <c r="F32" s="25" t="s">
        <v>48</v>
      </c>
      <c r="L32" s="251">
        <v>0.15</v>
      </c>
      <c r="M32" s="250"/>
      <c r="N32" s="250"/>
      <c r="O32" s="250"/>
      <c r="P32" s="250"/>
      <c r="W32" s="249">
        <f>ROUND(BC54, 2)</f>
        <v>0</v>
      </c>
      <c r="X32" s="250"/>
      <c r="Y32" s="250"/>
      <c r="Z32" s="250"/>
      <c r="AA32" s="250"/>
      <c r="AB32" s="250"/>
      <c r="AC32" s="250"/>
      <c r="AD32" s="250"/>
      <c r="AE32" s="250"/>
      <c r="AK32" s="249">
        <v>0</v>
      </c>
      <c r="AL32" s="250"/>
      <c r="AM32" s="250"/>
      <c r="AN32" s="250"/>
      <c r="AO32" s="250"/>
      <c r="AR32" s="34"/>
      <c r="BE32" s="258"/>
    </row>
    <row r="33" spans="2:44" s="2" customFormat="1" ht="14.45" hidden="1" customHeight="1">
      <c r="B33" s="34"/>
      <c r="F33" s="25" t="s">
        <v>49</v>
      </c>
      <c r="L33" s="251">
        <v>0</v>
      </c>
      <c r="M33" s="250"/>
      <c r="N33" s="250"/>
      <c r="O33" s="250"/>
      <c r="P33" s="250"/>
      <c r="W33" s="249">
        <f>ROUND(BD54, 2)</f>
        <v>0</v>
      </c>
      <c r="X33" s="250"/>
      <c r="Y33" s="250"/>
      <c r="Z33" s="250"/>
      <c r="AA33" s="250"/>
      <c r="AB33" s="250"/>
      <c r="AC33" s="250"/>
      <c r="AD33" s="250"/>
      <c r="AE33" s="250"/>
      <c r="AK33" s="249">
        <v>0</v>
      </c>
      <c r="AL33" s="250"/>
      <c r="AM33" s="250"/>
      <c r="AN33" s="250"/>
      <c r="AO33" s="250"/>
      <c r="AR33" s="34"/>
    </row>
    <row r="34" spans="2:44" s="1" customFormat="1" ht="6.95" customHeight="1">
      <c r="B34" s="30"/>
      <c r="AR34" s="30"/>
    </row>
    <row r="35" spans="2:44" s="1" customFormat="1" ht="25.9" customHeight="1">
      <c r="B35" s="30"/>
      <c r="C35" s="35"/>
      <c r="D35" s="36" t="s">
        <v>50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51</v>
      </c>
      <c r="U35" s="37"/>
      <c r="V35" s="37"/>
      <c r="W35" s="37"/>
      <c r="X35" s="255" t="s">
        <v>52</v>
      </c>
      <c r="Y35" s="253"/>
      <c r="Z35" s="253"/>
      <c r="AA35" s="253"/>
      <c r="AB35" s="253"/>
      <c r="AC35" s="37"/>
      <c r="AD35" s="37"/>
      <c r="AE35" s="37"/>
      <c r="AF35" s="37"/>
      <c r="AG35" s="37"/>
      <c r="AH35" s="37"/>
      <c r="AI35" s="37"/>
      <c r="AJ35" s="37"/>
      <c r="AK35" s="252">
        <f>SUM(AK26:AK33)</f>
        <v>0</v>
      </c>
      <c r="AL35" s="253"/>
      <c r="AM35" s="253"/>
      <c r="AN35" s="253"/>
      <c r="AO35" s="254"/>
      <c r="AP35" s="35"/>
      <c r="AQ35" s="35"/>
      <c r="AR35" s="30"/>
    </row>
    <row r="36" spans="2:44" s="1" customFormat="1" ht="6.95" customHeight="1">
      <c r="B36" s="30"/>
      <c r="AR36" s="30"/>
    </row>
    <row r="37" spans="2:44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44" s="1" customFormat="1" ht="6.95" customHeight="1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44" s="1" customFormat="1" ht="24.95" customHeight="1">
      <c r="B42" s="30"/>
      <c r="C42" s="19" t="s">
        <v>53</v>
      </c>
      <c r="AR42" s="30"/>
    </row>
    <row r="43" spans="2:44" s="1" customFormat="1" ht="6.95" customHeight="1">
      <c r="B43" s="30"/>
      <c r="AR43" s="30"/>
    </row>
    <row r="44" spans="2:44" s="3" customFormat="1" ht="12" customHeight="1">
      <c r="B44" s="43"/>
      <c r="C44" s="25" t="s">
        <v>14</v>
      </c>
      <c r="L44" s="3" t="str">
        <f>K5</f>
        <v>2023_01_aktualizace</v>
      </c>
      <c r="AR44" s="43"/>
    </row>
    <row r="45" spans="2:44" s="4" customFormat="1" ht="36.950000000000003" customHeight="1">
      <c r="B45" s="44"/>
      <c r="C45" s="45" t="s">
        <v>17</v>
      </c>
      <c r="L45" s="276" t="str">
        <f>K6</f>
        <v>Oprava DŘT v žst. Bohumín</v>
      </c>
      <c r="M45" s="277"/>
      <c r="N45" s="277"/>
      <c r="O45" s="277"/>
      <c r="P45" s="277"/>
      <c r="Q45" s="277"/>
      <c r="R45" s="277"/>
      <c r="S45" s="277"/>
      <c r="T45" s="277"/>
      <c r="U45" s="277"/>
      <c r="V45" s="277"/>
      <c r="W45" s="277"/>
      <c r="X45" s="277"/>
      <c r="Y45" s="277"/>
      <c r="Z45" s="277"/>
      <c r="AA45" s="277"/>
      <c r="AB45" s="277"/>
      <c r="AC45" s="277"/>
      <c r="AD45" s="277"/>
      <c r="AE45" s="277"/>
      <c r="AF45" s="277"/>
      <c r="AG45" s="277"/>
      <c r="AH45" s="277"/>
      <c r="AI45" s="277"/>
      <c r="AJ45" s="277"/>
      <c r="AK45" s="277"/>
      <c r="AL45" s="277"/>
      <c r="AM45" s="277"/>
      <c r="AN45" s="277"/>
      <c r="AO45" s="277"/>
      <c r="AR45" s="44"/>
    </row>
    <row r="46" spans="2:44" s="1" customFormat="1" ht="6.95" customHeight="1">
      <c r="B46" s="30"/>
      <c r="AR46" s="30"/>
    </row>
    <row r="47" spans="2:44" s="1" customFormat="1" ht="12" customHeight="1">
      <c r="B47" s="30"/>
      <c r="C47" s="25" t="s">
        <v>20</v>
      </c>
      <c r="L47" s="46" t="str">
        <f>IF(K8="","",K8)</f>
        <v xml:space="preserve"> </v>
      </c>
      <c r="AI47" s="25" t="s">
        <v>22</v>
      </c>
      <c r="AM47" s="278" t="str">
        <f>IF(AN8= "","",AN8)</f>
        <v>9. 1. 2023</v>
      </c>
      <c r="AN47" s="278"/>
      <c r="AR47" s="30"/>
    </row>
    <row r="48" spans="2:44" s="1" customFormat="1" ht="6.95" customHeight="1">
      <c r="B48" s="30"/>
      <c r="AR48" s="30"/>
    </row>
    <row r="49" spans="1:91" s="1" customFormat="1" ht="15.2" customHeight="1">
      <c r="B49" s="30"/>
      <c r="C49" s="25" t="s">
        <v>24</v>
      </c>
      <c r="L49" s="3" t="str">
        <f>IF(E11= "","",E11)</f>
        <v>Správa železnic, s.o.</v>
      </c>
      <c r="AI49" s="25" t="s">
        <v>32</v>
      </c>
      <c r="AM49" s="279" t="str">
        <f>IF(E17="","",E17)</f>
        <v>Petr Kudělka</v>
      </c>
      <c r="AN49" s="280"/>
      <c r="AO49" s="280"/>
      <c r="AP49" s="280"/>
      <c r="AR49" s="30"/>
      <c r="AS49" s="281" t="s">
        <v>54</v>
      </c>
      <c r="AT49" s="282"/>
      <c r="AU49" s="48"/>
      <c r="AV49" s="48"/>
      <c r="AW49" s="48"/>
      <c r="AX49" s="48"/>
      <c r="AY49" s="48"/>
      <c r="AZ49" s="48"/>
      <c r="BA49" s="48"/>
      <c r="BB49" s="48"/>
      <c r="BC49" s="48"/>
      <c r="BD49" s="49"/>
    </row>
    <row r="50" spans="1:91" s="1" customFormat="1" ht="15.2" customHeight="1">
      <c r="B50" s="30"/>
      <c r="C50" s="25" t="s">
        <v>30</v>
      </c>
      <c r="L50" s="3" t="str">
        <f>IF(E14= "Vyplň údaj","",E14)</f>
        <v/>
      </c>
      <c r="AI50" s="25" t="s">
        <v>37</v>
      </c>
      <c r="AM50" s="279" t="str">
        <f>IF(E20="","",E20)</f>
        <v>Petr Kudělka</v>
      </c>
      <c r="AN50" s="280"/>
      <c r="AO50" s="280"/>
      <c r="AP50" s="280"/>
      <c r="AR50" s="30"/>
      <c r="AS50" s="283"/>
      <c r="AT50" s="284"/>
      <c r="BD50" s="51"/>
    </row>
    <row r="51" spans="1:91" s="1" customFormat="1" ht="10.7" customHeight="1">
      <c r="B51" s="30"/>
      <c r="AR51" s="30"/>
      <c r="AS51" s="283"/>
      <c r="AT51" s="284"/>
      <c r="BD51" s="51"/>
    </row>
    <row r="52" spans="1:91" s="1" customFormat="1" ht="29.25" customHeight="1">
      <c r="B52" s="30"/>
      <c r="C52" s="270" t="s">
        <v>55</v>
      </c>
      <c r="D52" s="271"/>
      <c r="E52" s="271"/>
      <c r="F52" s="271"/>
      <c r="G52" s="271"/>
      <c r="H52" s="52"/>
      <c r="I52" s="273" t="s">
        <v>56</v>
      </c>
      <c r="J52" s="271"/>
      <c r="K52" s="271"/>
      <c r="L52" s="271"/>
      <c r="M52" s="271"/>
      <c r="N52" s="271"/>
      <c r="O52" s="271"/>
      <c r="P52" s="271"/>
      <c r="Q52" s="271"/>
      <c r="R52" s="271"/>
      <c r="S52" s="271"/>
      <c r="T52" s="271"/>
      <c r="U52" s="271"/>
      <c r="V52" s="271"/>
      <c r="W52" s="271"/>
      <c r="X52" s="271"/>
      <c r="Y52" s="271"/>
      <c r="Z52" s="271"/>
      <c r="AA52" s="271"/>
      <c r="AB52" s="271"/>
      <c r="AC52" s="271"/>
      <c r="AD52" s="271"/>
      <c r="AE52" s="271"/>
      <c r="AF52" s="271"/>
      <c r="AG52" s="272" t="s">
        <v>57</v>
      </c>
      <c r="AH52" s="271"/>
      <c r="AI52" s="271"/>
      <c r="AJ52" s="271"/>
      <c r="AK52" s="271"/>
      <c r="AL52" s="271"/>
      <c r="AM52" s="271"/>
      <c r="AN52" s="273" t="s">
        <v>58</v>
      </c>
      <c r="AO52" s="271"/>
      <c r="AP52" s="271"/>
      <c r="AQ52" s="53" t="s">
        <v>59</v>
      </c>
      <c r="AR52" s="30"/>
      <c r="AS52" s="54" t="s">
        <v>60</v>
      </c>
      <c r="AT52" s="55" t="s">
        <v>61</v>
      </c>
      <c r="AU52" s="55" t="s">
        <v>62</v>
      </c>
      <c r="AV52" s="55" t="s">
        <v>63</v>
      </c>
      <c r="AW52" s="55" t="s">
        <v>64</v>
      </c>
      <c r="AX52" s="55" t="s">
        <v>65</v>
      </c>
      <c r="AY52" s="55" t="s">
        <v>66</v>
      </c>
      <c r="AZ52" s="55" t="s">
        <v>67</v>
      </c>
      <c r="BA52" s="55" t="s">
        <v>68</v>
      </c>
      <c r="BB52" s="55" t="s">
        <v>69</v>
      </c>
      <c r="BC52" s="55" t="s">
        <v>70</v>
      </c>
      <c r="BD52" s="56" t="s">
        <v>71</v>
      </c>
    </row>
    <row r="53" spans="1:91" s="1" customFormat="1" ht="10.7" customHeight="1">
      <c r="B53" s="30"/>
      <c r="AR53" s="30"/>
      <c r="AS53" s="57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9"/>
    </row>
    <row r="54" spans="1:91" s="5" customFormat="1" ht="32.450000000000003" customHeight="1">
      <c r="B54" s="58"/>
      <c r="C54" s="59" t="s">
        <v>72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274">
        <f>ROUND(SUM(AG55:AG63),2)</f>
        <v>0</v>
      </c>
      <c r="AH54" s="274"/>
      <c r="AI54" s="274"/>
      <c r="AJ54" s="274"/>
      <c r="AK54" s="274"/>
      <c r="AL54" s="274"/>
      <c r="AM54" s="274"/>
      <c r="AN54" s="275">
        <f t="shared" ref="AN54:AN63" si="0">SUM(AG54,AT54)</f>
        <v>0</v>
      </c>
      <c r="AO54" s="275"/>
      <c r="AP54" s="275"/>
      <c r="AQ54" s="62" t="s">
        <v>3</v>
      </c>
      <c r="AR54" s="58"/>
      <c r="AS54" s="63">
        <f>ROUND(SUM(AS55:AS63),2)</f>
        <v>0</v>
      </c>
      <c r="AT54" s="64">
        <f t="shared" ref="AT54:AT63" si="1">ROUND(SUM(AV54:AW54),2)</f>
        <v>0</v>
      </c>
      <c r="AU54" s="65">
        <f>ROUND(SUM(AU55:AU63),5)</f>
        <v>0</v>
      </c>
      <c r="AV54" s="64">
        <f>ROUND(AZ54*L29,2)</f>
        <v>0</v>
      </c>
      <c r="AW54" s="64">
        <f>ROUND(BA54*L30,2)</f>
        <v>0</v>
      </c>
      <c r="AX54" s="64">
        <f>ROUND(BB54*L29,2)</f>
        <v>0</v>
      </c>
      <c r="AY54" s="64">
        <f>ROUND(BC54*L30,2)</f>
        <v>0</v>
      </c>
      <c r="AZ54" s="64">
        <f>ROUND(SUM(AZ55:AZ63),2)</f>
        <v>0</v>
      </c>
      <c r="BA54" s="64">
        <f>ROUND(SUM(BA55:BA63),2)</f>
        <v>0</v>
      </c>
      <c r="BB54" s="64">
        <f>ROUND(SUM(BB55:BB63),2)</f>
        <v>0</v>
      </c>
      <c r="BC54" s="64">
        <f>ROUND(SUM(BC55:BC63),2)</f>
        <v>0</v>
      </c>
      <c r="BD54" s="66">
        <f>ROUND(SUM(BD55:BD63),2)</f>
        <v>0</v>
      </c>
      <c r="BS54" s="67" t="s">
        <v>73</v>
      </c>
      <c r="BT54" s="67" t="s">
        <v>74</v>
      </c>
      <c r="BU54" s="68" t="s">
        <v>75</v>
      </c>
      <c r="BV54" s="67" t="s">
        <v>76</v>
      </c>
      <c r="BW54" s="67" t="s">
        <v>5</v>
      </c>
      <c r="BX54" s="67" t="s">
        <v>77</v>
      </c>
      <c r="CL54" s="67" t="s">
        <v>3</v>
      </c>
    </row>
    <row r="55" spans="1:91" s="6" customFormat="1" ht="16.5" customHeight="1">
      <c r="A55" s="69" t="s">
        <v>78</v>
      </c>
      <c r="B55" s="70"/>
      <c r="C55" s="71"/>
      <c r="D55" s="269" t="s">
        <v>79</v>
      </c>
      <c r="E55" s="269"/>
      <c r="F55" s="269"/>
      <c r="G55" s="269"/>
      <c r="H55" s="269"/>
      <c r="I55" s="72"/>
      <c r="J55" s="269" t="s">
        <v>80</v>
      </c>
      <c r="K55" s="269"/>
      <c r="L55" s="269"/>
      <c r="M55" s="269"/>
      <c r="N55" s="269"/>
      <c r="O55" s="269"/>
      <c r="P55" s="269"/>
      <c r="Q55" s="269"/>
      <c r="R55" s="269"/>
      <c r="S55" s="269"/>
      <c r="T55" s="269"/>
      <c r="U55" s="269"/>
      <c r="V55" s="269"/>
      <c r="W55" s="269"/>
      <c r="X55" s="269"/>
      <c r="Y55" s="269"/>
      <c r="Z55" s="269"/>
      <c r="AA55" s="269"/>
      <c r="AB55" s="269"/>
      <c r="AC55" s="269"/>
      <c r="AD55" s="269"/>
      <c r="AE55" s="269"/>
      <c r="AF55" s="269"/>
      <c r="AG55" s="267">
        <f>'PS01 - Trafostanice T1 Bo...'!J30</f>
        <v>0</v>
      </c>
      <c r="AH55" s="268"/>
      <c r="AI55" s="268"/>
      <c r="AJ55" s="268"/>
      <c r="AK55" s="268"/>
      <c r="AL55" s="268"/>
      <c r="AM55" s="268"/>
      <c r="AN55" s="267">
        <f t="shared" si="0"/>
        <v>0</v>
      </c>
      <c r="AO55" s="268"/>
      <c r="AP55" s="268"/>
      <c r="AQ55" s="73" t="s">
        <v>81</v>
      </c>
      <c r="AR55" s="70"/>
      <c r="AS55" s="74">
        <v>0</v>
      </c>
      <c r="AT55" s="75">
        <f t="shared" si="1"/>
        <v>0</v>
      </c>
      <c r="AU55" s="76">
        <f>'PS01 - Trafostanice T1 Bo...'!P79</f>
        <v>0</v>
      </c>
      <c r="AV55" s="75">
        <f>'PS01 - Trafostanice T1 Bo...'!J33</f>
        <v>0</v>
      </c>
      <c r="AW55" s="75">
        <f>'PS01 - Trafostanice T1 Bo...'!J34</f>
        <v>0</v>
      </c>
      <c r="AX55" s="75">
        <f>'PS01 - Trafostanice T1 Bo...'!J35</f>
        <v>0</v>
      </c>
      <c r="AY55" s="75">
        <f>'PS01 - Trafostanice T1 Bo...'!J36</f>
        <v>0</v>
      </c>
      <c r="AZ55" s="75">
        <f>'PS01 - Trafostanice T1 Bo...'!F33</f>
        <v>0</v>
      </c>
      <c r="BA55" s="75">
        <f>'PS01 - Trafostanice T1 Bo...'!F34</f>
        <v>0</v>
      </c>
      <c r="BB55" s="75">
        <f>'PS01 - Trafostanice T1 Bo...'!F35</f>
        <v>0</v>
      </c>
      <c r="BC55" s="75">
        <f>'PS01 - Trafostanice T1 Bo...'!F36</f>
        <v>0</v>
      </c>
      <c r="BD55" s="77">
        <f>'PS01 - Trafostanice T1 Bo...'!F37</f>
        <v>0</v>
      </c>
      <c r="BT55" s="78" t="s">
        <v>82</v>
      </c>
      <c r="BV55" s="78" t="s">
        <v>76</v>
      </c>
      <c r="BW55" s="78" t="s">
        <v>83</v>
      </c>
      <c r="BX55" s="78" t="s">
        <v>5</v>
      </c>
      <c r="CL55" s="78" t="s">
        <v>3</v>
      </c>
      <c r="CM55" s="78" t="s">
        <v>84</v>
      </c>
    </row>
    <row r="56" spans="1:91" s="6" customFormat="1" ht="24.75" customHeight="1">
      <c r="A56" s="69" t="s">
        <v>78</v>
      </c>
      <c r="B56" s="70"/>
      <c r="C56" s="71"/>
      <c r="D56" s="269" t="s">
        <v>85</v>
      </c>
      <c r="E56" s="269"/>
      <c r="F56" s="269"/>
      <c r="G56" s="269"/>
      <c r="H56" s="269"/>
      <c r="I56" s="72"/>
      <c r="J56" s="269" t="s">
        <v>86</v>
      </c>
      <c r="K56" s="269"/>
      <c r="L56" s="269"/>
      <c r="M56" s="269"/>
      <c r="N56" s="269"/>
      <c r="O56" s="269"/>
      <c r="P56" s="269"/>
      <c r="Q56" s="269"/>
      <c r="R56" s="269"/>
      <c r="S56" s="269"/>
      <c r="T56" s="269"/>
      <c r="U56" s="269"/>
      <c r="V56" s="269"/>
      <c r="W56" s="269"/>
      <c r="X56" s="269"/>
      <c r="Y56" s="269"/>
      <c r="Z56" s="269"/>
      <c r="AA56" s="269"/>
      <c r="AB56" s="269"/>
      <c r="AC56" s="269"/>
      <c r="AD56" s="269"/>
      <c r="AE56" s="269"/>
      <c r="AF56" s="269"/>
      <c r="AG56" s="267">
        <f>'PS02 - Trafostanice T1 Bo...'!J30</f>
        <v>0</v>
      </c>
      <c r="AH56" s="268"/>
      <c r="AI56" s="268"/>
      <c r="AJ56" s="268"/>
      <c r="AK56" s="268"/>
      <c r="AL56" s="268"/>
      <c r="AM56" s="268"/>
      <c r="AN56" s="267">
        <f t="shared" si="0"/>
        <v>0</v>
      </c>
      <c r="AO56" s="268"/>
      <c r="AP56" s="268"/>
      <c r="AQ56" s="73" t="s">
        <v>87</v>
      </c>
      <c r="AR56" s="70"/>
      <c r="AS56" s="74">
        <v>0</v>
      </c>
      <c r="AT56" s="75">
        <f t="shared" si="1"/>
        <v>0</v>
      </c>
      <c r="AU56" s="76">
        <f>'PS02 - Trafostanice T1 Bo...'!P80</f>
        <v>0</v>
      </c>
      <c r="AV56" s="75">
        <f>'PS02 - Trafostanice T1 Bo...'!J33</f>
        <v>0</v>
      </c>
      <c r="AW56" s="75">
        <f>'PS02 - Trafostanice T1 Bo...'!J34</f>
        <v>0</v>
      </c>
      <c r="AX56" s="75">
        <f>'PS02 - Trafostanice T1 Bo...'!J35</f>
        <v>0</v>
      </c>
      <c r="AY56" s="75">
        <f>'PS02 - Trafostanice T1 Bo...'!J36</f>
        <v>0</v>
      </c>
      <c r="AZ56" s="75">
        <f>'PS02 - Trafostanice T1 Bo...'!F33</f>
        <v>0</v>
      </c>
      <c r="BA56" s="75">
        <f>'PS02 - Trafostanice T1 Bo...'!F34</f>
        <v>0</v>
      </c>
      <c r="BB56" s="75">
        <f>'PS02 - Trafostanice T1 Bo...'!F35</f>
        <v>0</v>
      </c>
      <c r="BC56" s="75">
        <f>'PS02 - Trafostanice T1 Bo...'!F36</f>
        <v>0</v>
      </c>
      <c r="BD56" s="77">
        <f>'PS02 - Trafostanice T1 Bo...'!F37</f>
        <v>0</v>
      </c>
      <c r="BT56" s="78" t="s">
        <v>82</v>
      </c>
      <c r="BV56" s="78" t="s">
        <v>76</v>
      </c>
      <c r="BW56" s="78" t="s">
        <v>88</v>
      </c>
      <c r="BX56" s="78" t="s">
        <v>5</v>
      </c>
      <c r="CL56" s="78" t="s">
        <v>3</v>
      </c>
      <c r="CM56" s="78" t="s">
        <v>84</v>
      </c>
    </row>
    <row r="57" spans="1:91" s="6" customFormat="1" ht="16.5" customHeight="1">
      <c r="A57" s="69" t="s">
        <v>78</v>
      </c>
      <c r="B57" s="70"/>
      <c r="C57" s="71"/>
      <c r="D57" s="269" t="s">
        <v>89</v>
      </c>
      <c r="E57" s="269"/>
      <c r="F57" s="269"/>
      <c r="G57" s="269"/>
      <c r="H57" s="269"/>
      <c r="I57" s="72"/>
      <c r="J57" s="269" t="s">
        <v>90</v>
      </c>
      <c r="K57" s="269"/>
      <c r="L57" s="269"/>
      <c r="M57" s="269"/>
      <c r="N57" s="269"/>
      <c r="O57" s="269"/>
      <c r="P57" s="269"/>
      <c r="Q57" s="269"/>
      <c r="R57" s="269"/>
      <c r="S57" s="269"/>
      <c r="T57" s="269"/>
      <c r="U57" s="269"/>
      <c r="V57" s="269"/>
      <c r="W57" s="269"/>
      <c r="X57" s="269"/>
      <c r="Y57" s="269"/>
      <c r="Z57" s="269"/>
      <c r="AA57" s="269"/>
      <c r="AB57" s="269"/>
      <c r="AC57" s="269"/>
      <c r="AD57" s="269"/>
      <c r="AE57" s="269"/>
      <c r="AF57" s="269"/>
      <c r="AG57" s="267">
        <f>'PS03 - Trafostanice T3 Bo...'!J30</f>
        <v>0</v>
      </c>
      <c r="AH57" s="268"/>
      <c r="AI57" s="268"/>
      <c r="AJ57" s="268"/>
      <c r="AK57" s="268"/>
      <c r="AL57" s="268"/>
      <c r="AM57" s="268"/>
      <c r="AN57" s="267">
        <f t="shared" si="0"/>
        <v>0</v>
      </c>
      <c r="AO57" s="268"/>
      <c r="AP57" s="268"/>
      <c r="AQ57" s="73" t="s">
        <v>81</v>
      </c>
      <c r="AR57" s="70"/>
      <c r="AS57" s="74">
        <v>0</v>
      </c>
      <c r="AT57" s="75">
        <f t="shared" si="1"/>
        <v>0</v>
      </c>
      <c r="AU57" s="76">
        <f>'PS03 - Trafostanice T3 Bo...'!P79</f>
        <v>0</v>
      </c>
      <c r="AV57" s="75">
        <f>'PS03 - Trafostanice T3 Bo...'!J33</f>
        <v>0</v>
      </c>
      <c r="AW57" s="75">
        <f>'PS03 - Trafostanice T3 Bo...'!J34</f>
        <v>0</v>
      </c>
      <c r="AX57" s="75">
        <f>'PS03 - Trafostanice T3 Bo...'!J35</f>
        <v>0</v>
      </c>
      <c r="AY57" s="75">
        <f>'PS03 - Trafostanice T3 Bo...'!J36</f>
        <v>0</v>
      </c>
      <c r="AZ57" s="75">
        <f>'PS03 - Trafostanice T3 Bo...'!F33</f>
        <v>0</v>
      </c>
      <c r="BA57" s="75">
        <f>'PS03 - Trafostanice T3 Bo...'!F34</f>
        <v>0</v>
      </c>
      <c r="BB57" s="75">
        <f>'PS03 - Trafostanice T3 Bo...'!F35</f>
        <v>0</v>
      </c>
      <c r="BC57" s="75">
        <f>'PS03 - Trafostanice T3 Bo...'!F36</f>
        <v>0</v>
      </c>
      <c r="BD57" s="77">
        <f>'PS03 - Trafostanice T3 Bo...'!F37</f>
        <v>0</v>
      </c>
      <c r="BT57" s="78" t="s">
        <v>82</v>
      </c>
      <c r="BV57" s="78" t="s">
        <v>76</v>
      </c>
      <c r="BW57" s="78" t="s">
        <v>91</v>
      </c>
      <c r="BX57" s="78" t="s">
        <v>5</v>
      </c>
      <c r="CL57" s="78" t="s">
        <v>3</v>
      </c>
      <c r="CM57" s="78" t="s">
        <v>84</v>
      </c>
    </row>
    <row r="58" spans="1:91" s="6" customFormat="1" ht="24.75" customHeight="1">
      <c r="A58" s="69" t="s">
        <v>78</v>
      </c>
      <c r="B58" s="70"/>
      <c r="C58" s="71"/>
      <c r="D58" s="269" t="s">
        <v>92</v>
      </c>
      <c r="E58" s="269"/>
      <c r="F58" s="269"/>
      <c r="G58" s="269"/>
      <c r="H58" s="269"/>
      <c r="I58" s="72"/>
      <c r="J58" s="269" t="s">
        <v>93</v>
      </c>
      <c r="K58" s="269"/>
      <c r="L58" s="269"/>
      <c r="M58" s="269"/>
      <c r="N58" s="269"/>
      <c r="O58" s="269"/>
      <c r="P58" s="269"/>
      <c r="Q58" s="269"/>
      <c r="R58" s="269"/>
      <c r="S58" s="269"/>
      <c r="T58" s="269"/>
      <c r="U58" s="269"/>
      <c r="V58" s="269"/>
      <c r="W58" s="269"/>
      <c r="X58" s="269"/>
      <c r="Y58" s="269"/>
      <c r="Z58" s="269"/>
      <c r="AA58" s="269"/>
      <c r="AB58" s="269"/>
      <c r="AC58" s="269"/>
      <c r="AD58" s="269"/>
      <c r="AE58" s="269"/>
      <c r="AF58" s="269"/>
      <c r="AG58" s="267">
        <f>'PS04 - Trafostanice T3 Bo...'!J30</f>
        <v>0</v>
      </c>
      <c r="AH58" s="268"/>
      <c r="AI58" s="268"/>
      <c r="AJ58" s="268"/>
      <c r="AK58" s="268"/>
      <c r="AL58" s="268"/>
      <c r="AM58" s="268"/>
      <c r="AN58" s="267">
        <f t="shared" si="0"/>
        <v>0</v>
      </c>
      <c r="AO58" s="268"/>
      <c r="AP58" s="268"/>
      <c r="AQ58" s="73" t="s">
        <v>87</v>
      </c>
      <c r="AR58" s="70"/>
      <c r="AS58" s="74">
        <v>0</v>
      </c>
      <c r="AT58" s="75">
        <f t="shared" si="1"/>
        <v>0</v>
      </c>
      <c r="AU58" s="76">
        <f>'PS04 - Trafostanice T3 Bo...'!P80</f>
        <v>0</v>
      </c>
      <c r="AV58" s="75">
        <f>'PS04 - Trafostanice T3 Bo...'!J33</f>
        <v>0</v>
      </c>
      <c r="AW58" s="75">
        <f>'PS04 - Trafostanice T3 Bo...'!J34</f>
        <v>0</v>
      </c>
      <c r="AX58" s="75">
        <f>'PS04 - Trafostanice T3 Bo...'!J35</f>
        <v>0</v>
      </c>
      <c r="AY58" s="75">
        <f>'PS04 - Trafostanice T3 Bo...'!J36</f>
        <v>0</v>
      </c>
      <c r="AZ58" s="75">
        <f>'PS04 - Trafostanice T3 Bo...'!F33</f>
        <v>0</v>
      </c>
      <c r="BA58" s="75">
        <f>'PS04 - Trafostanice T3 Bo...'!F34</f>
        <v>0</v>
      </c>
      <c r="BB58" s="75">
        <f>'PS04 - Trafostanice T3 Bo...'!F35</f>
        <v>0</v>
      </c>
      <c r="BC58" s="75">
        <f>'PS04 - Trafostanice T3 Bo...'!F36</f>
        <v>0</v>
      </c>
      <c r="BD58" s="77">
        <f>'PS04 - Trafostanice T3 Bo...'!F37</f>
        <v>0</v>
      </c>
      <c r="BT58" s="78" t="s">
        <v>82</v>
      </c>
      <c r="BV58" s="78" t="s">
        <v>76</v>
      </c>
      <c r="BW58" s="78" t="s">
        <v>94</v>
      </c>
      <c r="BX58" s="78" t="s">
        <v>5</v>
      </c>
      <c r="CL58" s="78" t="s">
        <v>3</v>
      </c>
      <c r="CM58" s="78" t="s">
        <v>84</v>
      </c>
    </row>
    <row r="59" spans="1:91" s="6" customFormat="1" ht="16.5" customHeight="1">
      <c r="A59" s="69" t="s">
        <v>78</v>
      </c>
      <c r="B59" s="70"/>
      <c r="C59" s="71"/>
      <c r="D59" s="269" t="s">
        <v>95</v>
      </c>
      <c r="E59" s="269"/>
      <c r="F59" s="269"/>
      <c r="G59" s="269"/>
      <c r="H59" s="269"/>
      <c r="I59" s="72"/>
      <c r="J59" s="269" t="s">
        <v>96</v>
      </c>
      <c r="K59" s="269"/>
      <c r="L59" s="269"/>
      <c r="M59" s="269"/>
      <c r="N59" s="269"/>
      <c r="O59" s="269"/>
      <c r="P59" s="269"/>
      <c r="Q59" s="269"/>
      <c r="R59" s="269"/>
      <c r="S59" s="269"/>
      <c r="T59" s="269"/>
      <c r="U59" s="269"/>
      <c r="V59" s="269"/>
      <c r="W59" s="269"/>
      <c r="X59" s="269"/>
      <c r="Y59" s="269"/>
      <c r="Z59" s="269"/>
      <c r="AA59" s="269"/>
      <c r="AB59" s="269"/>
      <c r="AC59" s="269"/>
      <c r="AD59" s="269"/>
      <c r="AE59" s="269"/>
      <c r="AF59" s="269"/>
      <c r="AG59" s="267">
        <f>'PS05 - Trafostanice T4 Bo...'!J30</f>
        <v>0</v>
      </c>
      <c r="AH59" s="268"/>
      <c r="AI59" s="268"/>
      <c r="AJ59" s="268"/>
      <c r="AK59" s="268"/>
      <c r="AL59" s="268"/>
      <c r="AM59" s="268"/>
      <c r="AN59" s="267">
        <f t="shared" si="0"/>
        <v>0</v>
      </c>
      <c r="AO59" s="268"/>
      <c r="AP59" s="268"/>
      <c r="AQ59" s="73" t="s">
        <v>81</v>
      </c>
      <c r="AR59" s="70"/>
      <c r="AS59" s="74">
        <v>0</v>
      </c>
      <c r="AT59" s="75">
        <f t="shared" si="1"/>
        <v>0</v>
      </c>
      <c r="AU59" s="76">
        <f>'PS05 - Trafostanice T4 Bo...'!P79</f>
        <v>0</v>
      </c>
      <c r="AV59" s="75">
        <f>'PS05 - Trafostanice T4 Bo...'!J33</f>
        <v>0</v>
      </c>
      <c r="AW59" s="75">
        <f>'PS05 - Trafostanice T4 Bo...'!J34</f>
        <v>0</v>
      </c>
      <c r="AX59" s="75">
        <f>'PS05 - Trafostanice T4 Bo...'!J35</f>
        <v>0</v>
      </c>
      <c r="AY59" s="75">
        <f>'PS05 - Trafostanice T4 Bo...'!J36</f>
        <v>0</v>
      </c>
      <c r="AZ59" s="75">
        <f>'PS05 - Trafostanice T4 Bo...'!F33</f>
        <v>0</v>
      </c>
      <c r="BA59" s="75">
        <f>'PS05 - Trafostanice T4 Bo...'!F34</f>
        <v>0</v>
      </c>
      <c r="BB59" s="75">
        <f>'PS05 - Trafostanice T4 Bo...'!F35</f>
        <v>0</v>
      </c>
      <c r="BC59" s="75">
        <f>'PS05 - Trafostanice T4 Bo...'!F36</f>
        <v>0</v>
      </c>
      <c r="BD59" s="77">
        <f>'PS05 - Trafostanice T4 Bo...'!F37</f>
        <v>0</v>
      </c>
      <c r="BT59" s="78" t="s">
        <v>82</v>
      </c>
      <c r="BV59" s="78" t="s">
        <v>76</v>
      </c>
      <c r="BW59" s="78" t="s">
        <v>97</v>
      </c>
      <c r="BX59" s="78" t="s">
        <v>5</v>
      </c>
      <c r="CL59" s="78" t="s">
        <v>3</v>
      </c>
      <c r="CM59" s="78" t="s">
        <v>84</v>
      </c>
    </row>
    <row r="60" spans="1:91" s="6" customFormat="1" ht="24.75" customHeight="1">
      <c r="A60" s="69" t="s">
        <v>78</v>
      </c>
      <c r="B60" s="70"/>
      <c r="C60" s="71"/>
      <c r="D60" s="269" t="s">
        <v>98</v>
      </c>
      <c r="E60" s="269"/>
      <c r="F60" s="269"/>
      <c r="G60" s="269"/>
      <c r="H60" s="269"/>
      <c r="I60" s="72"/>
      <c r="J60" s="269" t="s">
        <v>99</v>
      </c>
      <c r="K60" s="269"/>
      <c r="L60" s="269"/>
      <c r="M60" s="269"/>
      <c r="N60" s="269"/>
      <c r="O60" s="269"/>
      <c r="P60" s="269"/>
      <c r="Q60" s="269"/>
      <c r="R60" s="269"/>
      <c r="S60" s="269"/>
      <c r="T60" s="269"/>
      <c r="U60" s="269"/>
      <c r="V60" s="269"/>
      <c r="W60" s="269"/>
      <c r="X60" s="269"/>
      <c r="Y60" s="269"/>
      <c r="Z60" s="269"/>
      <c r="AA60" s="269"/>
      <c r="AB60" s="269"/>
      <c r="AC60" s="269"/>
      <c r="AD60" s="269"/>
      <c r="AE60" s="269"/>
      <c r="AF60" s="269"/>
      <c r="AG60" s="267">
        <f>'PS06 - Trafostanice T4 Bo...'!J30</f>
        <v>0</v>
      </c>
      <c r="AH60" s="268"/>
      <c r="AI60" s="268"/>
      <c r="AJ60" s="268"/>
      <c r="AK60" s="268"/>
      <c r="AL60" s="268"/>
      <c r="AM60" s="268"/>
      <c r="AN60" s="267">
        <f t="shared" si="0"/>
        <v>0</v>
      </c>
      <c r="AO60" s="268"/>
      <c r="AP60" s="268"/>
      <c r="AQ60" s="73" t="s">
        <v>87</v>
      </c>
      <c r="AR60" s="70"/>
      <c r="AS60" s="74">
        <v>0</v>
      </c>
      <c r="AT60" s="75">
        <f t="shared" si="1"/>
        <v>0</v>
      </c>
      <c r="AU60" s="76">
        <f>'PS06 - Trafostanice T4 Bo...'!P80</f>
        <v>0</v>
      </c>
      <c r="AV60" s="75">
        <f>'PS06 - Trafostanice T4 Bo...'!J33</f>
        <v>0</v>
      </c>
      <c r="AW60" s="75">
        <f>'PS06 - Trafostanice T4 Bo...'!J34</f>
        <v>0</v>
      </c>
      <c r="AX60" s="75">
        <f>'PS06 - Trafostanice T4 Bo...'!J35</f>
        <v>0</v>
      </c>
      <c r="AY60" s="75">
        <f>'PS06 - Trafostanice T4 Bo...'!J36</f>
        <v>0</v>
      </c>
      <c r="AZ60" s="75">
        <f>'PS06 - Trafostanice T4 Bo...'!F33</f>
        <v>0</v>
      </c>
      <c r="BA60" s="75">
        <f>'PS06 - Trafostanice T4 Bo...'!F34</f>
        <v>0</v>
      </c>
      <c r="BB60" s="75">
        <f>'PS06 - Trafostanice T4 Bo...'!F35</f>
        <v>0</v>
      </c>
      <c r="BC60" s="75">
        <f>'PS06 - Trafostanice T4 Bo...'!F36</f>
        <v>0</v>
      </c>
      <c r="BD60" s="77">
        <f>'PS06 - Trafostanice T4 Bo...'!F37</f>
        <v>0</v>
      </c>
      <c r="BT60" s="78" t="s">
        <v>82</v>
      </c>
      <c r="BV60" s="78" t="s">
        <v>76</v>
      </c>
      <c r="BW60" s="78" t="s">
        <v>100</v>
      </c>
      <c r="BX60" s="78" t="s">
        <v>5</v>
      </c>
      <c r="CL60" s="78" t="s">
        <v>3</v>
      </c>
      <c r="CM60" s="78" t="s">
        <v>84</v>
      </c>
    </row>
    <row r="61" spans="1:91" s="6" customFormat="1" ht="16.5" customHeight="1">
      <c r="A61" s="69" t="s">
        <v>78</v>
      </c>
      <c r="B61" s="70"/>
      <c r="C61" s="71"/>
      <c r="D61" s="269" t="s">
        <v>101</v>
      </c>
      <c r="E61" s="269"/>
      <c r="F61" s="269"/>
      <c r="G61" s="269"/>
      <c r="H61" s="269"/>
      <c r="I61" s="72"/>
      <c r="J61" s="269" t="s">
        <v>102</v>
      </c>
      <c r="K61" s="269"/>
      <c r="L61" s="269"/>
      <c r="M61" s="269"/>
      <c r="N61" s="269"/>
      <c r="O61" s="269"/>
      <c r="P61" s="269"/>
      <c r="Q61" s="269"/>
      <c r="R61" s="269"/>
      <c r="S61" s="269"/>
      <c r="T61" s="269"/>
      <c r="U61" s="269"/>
      <c r="V61" s="269"/>
      <c r="W61" s="269"/>
      <c r="X61" s="269"/>
      <c r="Y61" s="269"/>
      <c r="Z61" s="269"/>
      <c r="AA61" s="269"/>
      <c r="AB61" s="269"/>
      <c r="AC61" s="269"/>
      <c r="AD61" s="269"/>
      <c r="AE61" s="269"/>
      <c r="AF61" s="269"/>
      <c r="AG61" s="267">
        <f>'PS07 - Trafostanice T5 Bo...'!J30</f>
        <v>0</v>
      </c>
      <c r="AH61" s="268"/>
      <c r="AI61" s="268"/>
      <c r="AJ61" s="268"/>
      <c r="AK61" s="268"/>
      <c r="AL61" s="268"/>
      <c r="AM61" s="268"/>
      <c r="AN61" s="267">
        <f t="shared" si="0"/>
        <v>0</v>
      </c>
      <c r="AO61" s="268"/>
      <c r="AP61" s="268"/>
      <c r="AQ61" s="73" t="s">
        <v>81</v>
      </c>
      <c r="AR61" s="70"/>
      <c r="AS61" s="74">
        <v>0</v>
      </c>
      <c r="AT61" s="75">
        <f t="shared" si="1"/>
        <v>0</v>
      </c>
      <c r="AU61" s="76">
        <f>'PS07 - Trafostanice T5 Bo...'!P79</f>
        <v>0</v>
      </c>
      <c r="AV61" s="75">
        <f>'PS07 - Trafostanice T5 Bo...'!J33</f>
        <v>0</v>
      </c>
      <c r="AW61" s="75">
        <f>'PS07 - Trafostanice T5 Bo...'!J34</f>
        <v>0</v>
      </c>
      <c r="AX61" s="75">
        <f>'PS07 - Trafostanice T5 Bo...'!J35</f>
        <v>0</v>
      </c>
      <c r="AY61" s="75">
        <f>'PS07 - Trafostanice T5 Bo...'!J36</f>
        <v>0</v>
      </c>
      <c r="AZ61" s="75">
        <f>'PS07 - Trafostanice T5 Bo...'!F33</f>
        <v>0</v>
      </c>
      <c r="BA61" s="75">
        <f>'PS07 - Trafostanice T5 Bo...'!F34</f>
        <v>0</v>
      </c>
      <c r="BB61" s="75">
        <f>'PS07 - Trafostanice T5 Bo...'!F35</f>
        <v>0</v>
      </c>
      <c r="BC61" s="75">
        <f>'PS07 - Trafostanice T5 Bo...'!F36</f>
        <v>0</v>
      </c>
      <c r="BD61" s="77">
        <f>'PS07 - Trafostanice T5 Bo...'!F37</f>
        <v>0</v>
      </c>
      <c r="BT61" s="78" t="s">
        <v>82</v>
      </c>
      <c r="BV61" s="78" t="s">
        <v>76</v>
      </c>
      <c r="BW61" s="78" t="s">
        <v>103</v>
      </c>
      <c r="BX61" s="78" t="s">
        <v>5</v>
      </c>
      <c r="CL61" s="78" t="s">
        <v>3</v>
      </c>
      <c r="CM61" s="78" t="s">
        <v>84</v>
      </c>
    </row>
    <row r="62" spans="1:91" s="6" customFormat="1" ht="24.75" customHeight="1">
      <c r="A62" s="69" t="s">
        <v>78</v>
      </c>
      <c r="B62" s="70"/>
      <c r="C62" s="71"/>
      <c r="D62" s="269" t="s">
        <v>104</v>
      </c>
      <c r="E62" s="269"/>
      <c r="F62" s="269"/>
      <c r="G62" s="269"/>
      <c r="H62" s="269"/>
      <c r="I62" s="72"/>
      <c r="J62" s="269" t="s">
        <v>105</v>
      </c>
      <c r="K62" s="269"/>
      <c r="L62" s="269"/>
      <c r="M62" s="269"/>
      <c r="N62" s="269"/>
      <c r="O62" s="269"/>
      <c r="P62" s="269"/>
      <c r="Q62" s="269"/>
      <c r="R62" s="269"/>
      <c r="S62" s="269"/>
      <c r="T62" s="269"/>
      <c r="U62" s="269"/>
      <c r="V62" s="269"/>
      <c r="W62" s="269"/>
      <c r="X62" s="269"/>
      <c r="Y62" s="269"/>
      <c r="Z62" s="269"/>
      <c r="AA62" s="269"/>
      <c r="AB62" s="269"/>
      <c r="AC62" s="269"/>
      <c r="AD62" s="269"/>
      <c r="AE62" s="269"/>
      <c r="AF62" s="269"/>
      <c r="AG62" s="267">
        <f>'PS08 - Trafostanice T5 Bo...'!J30</f>
        <v>0</v>
      </c>
      <c r="AH62" s="268"/>
      <c r="AI62" s="268"/>
      <c r="AJ62" s="268"/>
      <c r="AK62" s="268"/>
      <c r="AL62" s="268"/>
      <c r="AM62" s="268"/>
      <c r="AN62" s="267">
        <f t="shared" si="0"/>
        <v>0</v>
      </c>
      <c r="AO62" s="268"/>
      <c r="AP62" s="268"/>
      <c r="AQ62" s="73" t="s">
        <v>87</v>
      </c>
      <c r="AR62" s="70"/>
      <c r="AS62" s="74">
        <v>0</v>
      </c>
      <c r="AT62" s="75">
        <f t="shared" si="1"/>
        <v>0</v>
      </c>
      <c r="AU62" s="76">
        <f>'PS08 - Trafostanice T5 Bo...'!P80</f>
        <v>0</v>
      </c>
      <c r="AV62" s="75">
        <f>'PS08 - Trafostanice T5 Bo...'!J33</f>
        <v>0</v>
      </c>
      <c r="AW62" s="75">
        <f>'PS08 - Trafostanice T5 Bo...'!J34</f>
        <v>0</v>
      </c>
      <c r="AX62" s="75">
        <f>'PS08 - Trafostanice T5 Bo...'!J35</f>
        <v>0</v>
      </c>
      <c r="AY62" s="75">
        <f>'PS08 - Trafostanice T5 Bo...'!J36</f>
        <v>0</v>
      </c>
      <c r="AZ62" s="75">
        <f>'PS08 - Trafostanice T5 Bo...'!F33</f>
        <v>0</v>
      </c>
      <c r="BA62" s="75">
        <f>'PS08 - Trafostanice T5 Bo...'!F34</f>
        <v>0</v>
      </c>
      <c r="BB62" s="75">
        <f>'PS08 - Trafostanice T5 Bo...'!F35</f>
        <v>0</v>
      </c>
      <c r="BC62" s="75">
        <f>'PS08 - Trafostanice T5 Bo...'!F36</f>
        <v>0</v>
      </c>
      <c r="BD62" s="77">
        <f>'PS08 - Trafostanice T5 Bo...'!F37</f>
        <v>0</v>
      </c>
      <c r="BT62" s="78" t="s">
        <v>82</v>
      </c>
      <c r="BV62" s="78" t="s">
        <v>76</v>
      </c>
      <c r="BW62" s="78" t="s">
        <v>106</v>
      </c>
      <c r="BX62" s="78" t="s">
        <v>5</v>
      </c>
      <c r="CL62" s="78" t="s">
        <v>3</v>
      </c>
      <c r="CM62" s="78" t="s">
        <v>84</v>
      </c>
    </row>
    <row r="63" spans="1:91" s="6" customFormat="1" ht="16.5" customHeight="1">
      <c r="A63" s="69" t="s">
        <v>78</v>
      </c>
      <c r="B63" s="70"/>
      <c r="C63" s="71"/>
      <c r="D63" s="269" t="s">
        <v>107</v>
      </c>
      <c r="E63" s="269"/>
      <c r="F63" s="269"/>
      <c r="G63" s="269"/>
      <c r="H63" s="269"/>
      <c r="I63" s="72"/>
      <c r="J63" s="269" t="s">
        <v>108</v>
      </c>
      <c r="K63" s="269"/>
      <c r="L63" s="269"/>
      <c r="M63" s="269"/>
      <c r="N63" s="269"/>
      <c r="O63" s="269"/>
      <c r="P63" s="269"/>
      <c r="Q63" s="269"/>
      <c r="R63" s="269"/>
      <c r="S63" s="269"/>
      <c r="T63" s="269"/>
      <c r="U63" s="269"/>
      <c r="V63" s="269"/>
      <c r="W63" s="269"/>
      <c r="X63" s="269"/>
      <c r="Y63" s="269"/>
      <c r="Z63" s="269"/>
      <c r="AA63" s="269"/>
      <c r="AB63" s="269"/>
      <c r="AC63" s="269"/>
      <c r="AD63" s="269"/>
      <c r="AE63" s="269"/>
      <c r="AF63" s="269"/>
      <c r="AG63" s="267">
        <f>'01 - VRN'!J30</f>
        <v>0</v>
      </c>
      <c r="AH63" s="268"/>
      <c r="AI63" s="268"/>
      <c r="AJ63" s="268"/>
      <c r="AK63" s="268"/>
      <c r="AL63" s="268"/>
      <c r="AM63" s="268"/>
      <c r="AN63" s="267">
        <f t="shared" si="0"/>
        <v>0</v>
      </c>
      <c r="AO63" s="268"/>
      <c r="AP63" s="268"/>
      <c r="AQ63" s="73" t="s">
        <v>81</v>
      </c>
      <c r="AR63" s="70"/>
      <c r="AS63" s="79">
        <v>0</v>
      </c>
      <c r="AT63" s="80">
        <f t="shared" si="1"/>
        <v>0</v>
      </c>
      <c r="AU63" s="81">
        <f>'01 - VRN'!P81</f>
        <v>0</v>
      </c>
      <c r="AV63" s="80">
        <f>'01 - VRN'!J33</f>
        <v>0</v>
      </c>
      <c r="AW63" s="80">
        <f>'01 - VRN'!J34</f>
        <v>0</v>
      </c>
      <c r="AX63" s="80">
        <f>'01 - VRN'!J35</f>
        <v>0</v>
      </c>
      <c r="AY63" s="80">
        <f>'01 - VRN'!J36</f>
        <v>0</v>
      </c>
      <c r="AZ63" s="80">
        <f>'01 - VRN'!F33</f>
        <v>0</v>
      </c>
      <c r="BA63" s="80">
        <f>'01 - VRN'!F34</f>
        <v>0</v>
      </c>
      <c r="BB63" s="80">
        <f>'01 - VRN'!F35</f>
        <v>0</v>
      </c>
      <c r="BC63" s="80">
        <f>'01 - VRN'!F36</f>
        <v>0</v>
      </c>
      <c r="BD63" s="82">
        <f>'01 - VRN'!F37</f>
        <v>0</v>
      </c>
      <c r="BT63" s="78" t="s">
        <v>82</v>
      </c>
      <c r="BV63" s="78" t="s">
        <v>76</v>
      </c>
      <c r="BW63" s="78" t="s">
        <v>109</v>
      </c>
      <c r="BX63" s="78" t="s">
        <v>5</v>
      </c>
      <c r="CL63" s="78" t="s">
        <v>3</v>
      </c>
      <c r="CM63" s="78" t="s">
        <v>84</v>
      </c>
    </row>
    <row r="64" spans="1:91" s="1" customFormat="1" ht="30" customHeight="1">
      <c r="B64" s="30"/>
      <c r="AR64" s="30"/>
    </row>
    <row r="65" spans="2:44" s="1" customFormat="1" ht="6.95" customHeight="1"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30"/>
    </row>
  </sheetData>
  <mergeCells count="74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D56:H56"/>
    <mergeCell ref="AG56:AM56"/>
    <mergeCell ref="AN56:AP56"/>
    <mergeCell ref="AN57:AP57"/>
    <mergeCell ref="D57:H57"/>
    <mergeCell ref="J57:AF57"/>
    <mergeCell ref="AG57:AM57"/>
    <mergeCell ref="D58:H58"/>
    <mergeCell ref="J58:AF58"/>
    <mergeCell ref="AN59:AP59"/>
    <mergeCell ref="AG59:AM59"/>
    <mergeCell ref="D59:H59"/>
    <mergeCell ref="J59:AF59"/>
    <mergeCell ref="D60:H60"/>
    <mergeCell ref="J60:AF60"/>
    <mergeCell ref="AN61:AP61"/>
    <mergeCell ref="AG61:AM61"/>
    <mergeCell ref="D61:H61"/>
    <mergeCell ref="J61:AF61"/>
    <mergeCell ref="D62:H62"/>
    <mergeCell ref="J62:AF62"/>
    <mergeCell ref="AN63:AP63"/>
    <mergeCell ref="AG63:AM63"/>
    <mergeCell ref="D63:H63"/>
    <mergeCell ref="J63:AF63"/>
    <mergeCell ref="AK30:AO30"/>
    <mergeCell ref="L30:P30"/>
    <mergeCell ref="W30:AE30"/>
    <mergeCell ref="L31:P31"/>
    <mergeCell ref="AN62:AP62"/>
    <mergeCell ref="AG62:AM62"/>
    <mergeCell ref="AN60:AP60"/>
    <mergeCell ref="AG60:AM60"/>
    <mergeCell ref="AN58:AP58"/>
    <mergeCell ref="AG58:AM58"/>
    <mergeCell ref="J56:AF56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PS01 - Trafostanice T1 Bo...'!C2" display="/" xr:uid="{00000000-0004-0000-0000-000000000000}"/>
    <hyperlink ref="A56" location="'PS02 - Trafostanice T1 Bo...'!C2" display="/" xr:uid="{00000000-0004-0000-0000-000001000000}"/>
    <hyperlink ref="A57" location="'PS03 - Trafostanice T3 Bo...'!C2" display="/" xr:uid="{00000000-0004-0000-0000-000002000000}"/>
    <hyperlink ref="A58" location="'PS04 - Trafostanice T3 Bo...'!C2" display="/" xr:uid="{00000000-0004-0000-0000-000003000000}"/>
    <hyperlink ref="A59" location="'PS05 - Trafostanice T4 Bo...'!C2" display="/" xr:uid="{00000000-0004-0000-0000-000004000000}"/>
    <hyperlink ref="A60" location="'PS06 - Trafostanice T4 Bo...'!C2" display="/" xr:uid="{00000000-0004-0000-0000-000005000000}"/>
    <hyperlink ref="A61" location="'PS07 - Trafostanice T5 Bo...'!C2" display="/" xr:uid="{00000000-0004-0000-0000-000006000000}"/>
    <hyperlink ref="A62" location="'PS08 - Trafostanice T5 Bo...'!C2" display="/" xr:uid="{00000000-0004-0000-0000-000007000000}"/>
    <hyperlink ref="A63" location="'01 - VRN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94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7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5" t="s">
        <v>109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110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86" t="str">
        <f>'Rekapitulace stavby'!K6</f>
        <v>Oprava DŘT v žst. Bohumín</v>
      </c>
      <c r="F7" s="287"/>
      <c r="G7" s="287"/>
      <c r="H7" s="287"/>
      <c r="L7" s="18"/>
    </row>
    <row r="8" spans="2:46" s="1" customFormat="1" ht="12" customHeight="1">
      <c r="B8" s="30"/>
      <c r="D8" s="25" t="s">
        <v>111</v>
      </c>
      <c r="L8" s="30"/>
    </row>
    <row r="9" spans="2:46" s="1" customFormat="1" ht="16.5" customHeight="1">
      <c r="B9" s="30"/>
      <c r="E9" s="276" t="s">
        <v>496</v>
      </c>
      <c r="F9" s="285"/>
      <c r="G9" s="285"/>
      <c r="H9" s="28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3</v>
      </c>
      <c r="I11" s="25" t="s">
        <v>19</v>
      </c>
      <c r="J11" s="23" t="s">
        <v>3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47" t="str">
        <f>'Rekapitulace stavby'!AN8</f>
        <v>9. 1. 2023</v>
      </c>
      <c r="L12" s="30"/>
    </row>
    <row r="13" spans="2:46" s="1" customFormat="1" ht="10.7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88" t="str">
        <f>'Rekapitulace stavby'!E14</f>
        <v>Vyplň údaj</v>
      </c>
      <c r="F18" s="259"/>
      <c r="G18" s="259"/>
      <c r="H18" s="259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37</v>
      </c>
      <c r="I23" s="25" t="s">
        <v>25</v>
      </c>
      <c r="J23" s="23" t="s">
        <v>3</v>
      </c>
      <c r="L23" s="30"/>
    </row>
    <row r="24" spans="2:12" s="1" customFormat="1" ht="18" customHeight="1">
      <c r="B24" s="30"/>
      <c r="E24" s="23" t="s">
        <v>34</v>
      </c>
      <c r="I24" s="25" t="s">
        <v>28</v>
      </c>
      <c r="J24" s="23" t="s">
        <v>3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38</v>
      </c>
      <c r="L26" s="30"/>
    </row>
    <row r="27" spans="2:12" s="7" customFormat="1" ht="47.25" customHeight="1">
      <c r="B27" s="84"/>
      <c r="E27" s="263" t="s">
        <v>39</v>
      </c>
      <c r="F27" s="263"/>
      <c r="G27" s="263"/>
      <c r="H27" s="263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40</v>
      </c>
      <c r="J30" s="61">
        <f>ROUND(J81, 2)</f>
        <v>0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>
      <c r="B33" s="30"/>
      <c r="D33" s="50" t="s">
        <v>44</v>
      </c>
      <c r="E33" s="25" t="s">
        <v>45</v>
      </c>
      <c r="F33" s="86">
        <f>ROUND((SUM(BE81:BE93)),  2)</f>
        <v>0</v>
      </c>
      <c r="I33" s="87">
        <v>0.21</v>
      </c>
      <c r="J33" s="86">
        <f>ROUND(((SUM(BE81:BE93))*I33),  2)</f>
        <v>0</v>
      </c>
      <c r="L33" s="30"/>
    </row>
    <row r="34" spans="2:12" s="1" customFormat="1" ht="14.45" customHeight="1">
      <c r="B34" s="30"/>
      <c r="E34" s="25" t="s">
        <v>46</v>
      </c>
      <c r="F34" s="86">
        <f>ROUND((SUM(BF81:BF93)),  2)</f>
        <v>0</v>
      </c>
      <c r="I34" s="87">
        <v>0.15</v>
      </c>
      <c r="J34" s="86">
        <f>ROUND(((SUM(BF81:BF93))*I34),  2)</f>
        <v>0</v>
      </c>
      <c r="L34" s="30"/>
    </row>
    <row r="35" spans="2:12" s="1" customFormat="1" ht="14.45" hidden="1" customHeight="1">
      <c r="B35" s="30"/>
      <c r="E35" s="25" t="s">
        <v>47</v>
      </c>
      <c r="F35" s="86">
        <f>ROUND((SUM(BG81:BG93)),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48</v>
      </c>
      <c r="F36" s="86">
        <f>ROUND((SUM(BH81:BH93)),  2)</f>
        <v>0</v>
      </c>
      <c r="I36" s="87">
        <v>0.15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49</v>
      </c>
      <c r="F37" s="86">
        <f>ROUND((SUM(BI81:BI93)),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50</v>
      </c>
      <c r="E39" s="52"/>
      <c r="F39" s="52"/>
      <c r="G39" s="90" t="s">
        <v>51</v>
      </c>
      <c r="H39" s="91" t="s">
        <v>52</v>
      </c>
      <c r="I39" s="52"/>
      <c r="J39" s="92">
        <f>SUM(J30:J37)</f>
        <v>0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113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86" t="str">
        <f>E7</f>
        <v>Oprava DŘT v žst. Bohumín</v>
      </c>
      <c r="F48" s="287"/>
      <c r="G48" s="287"/>
      <c r="H48" s="287"/>
      <c r="L48" s="30"/>
    </row>
    <row r="49" spans="2:47" s="1" customFormat="1" ht="12" customHeight="1">
      <c r="B49" s="30"/>
      <c r="C49" s="25" t="s">
        <v>111</v>
      </c>
      <c r="L49" s="30"/>
    </row>
    <row r="50" spans="2:47" s="1" customFormat="1" ht="16.5" customHeight="1">
      <c r="B50" s="30"/>
      <c r="E50" s="276" t="str">
        <f>E9</f>
        <v>01 - VRN</v>
      </c>
      <c r="F50" s="285"/>
      <c r="G50" s="285"/>
      <c r="H50" s="285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20</v>
      </c>
      <c r="F52" s="23" t="str">
        <f>F12</f>
        <v xml:space="preserve"> </v>
      </c>
      <c r="I52" s="25" t="s">
        <v>22</v>
      </c>
      <c r="J52" s="47" t="str">
        <f>IF(J12="","",J12)</f>
        <v>9. 1. 2023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>Správa železnic, s.o.</v>
      </c>
      <c r="I54" s="25" t="s">
        <v>32</v>
      </c>
      <c r="J54" s="28" t="str">
        <f>E21</f>
        <v>Petr Kudělka</v>
      </c>
      <c r="L54" s="30"/>
    </row>
    <row r="55" spans="2:47" s="1" customFormat="1" ht="15.2" customHeight="1">
      <c r="B55" s="30"/>
      <c r="C55" s="25" t="s">
        <v>30</v>
      </c>
      <c r="F55" s="23" t="str">
        <f>IF(E18="","",E18)</f>
        <v>Vyplň údaj</v>
      </c>
      <c r="I55" s="25" t="s">
        <v>37</v>
      </c>
      <c r="J55" s="28" t="str">
        <f>E24</f>
        <v>Petr Kudělka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114</v>
      </c>
      <c r="D57" s="88"/>
      <c r="E57" s="88"/>
      <c r="F57" s="88"/>
      <c r="G57" s="88"/>
      <c r="H57" s="88"/>
      <c r="I57" s="88"/>
      <c r="J57" s="95" t="s">
        <v>115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7" customHeight="1">
      <c r="B59" s="30"/>
      <c r="C59" s="96" t="s">
        <v>72</v>
      </c>
      <c r="J59" s="61">
        <f>J81</f>
        <v>0</v>
      </c>
      <c r="L59" s="30"/>
      <c r="AU59" s="15" t="s">
        <v>116</v>
      </c>
    </row>
    <row r="60" spans="2:47" s="9" customFormat="1" ht="24.95" customHeight="1">
      <c r="B60" s="134"/>
      <c r="D60" s="135" t="s">
        <v>332</v>
      </c>
      <c r="E60" s="136"/>
      <c r="F60" s="136"/>
      <c r="G60" s="136"/>
      <c r="H60" s="136"/>
      <c r="I60" s="136"/>
      <c r="J60" s="137">
        <f>J82</f>
        <v>0</v>
      </c>
      <c r="L60" s="134"/>
    </row>
    <row r="61" spans="2:47" s="12" customFormat="1" ht="19.899999999999999" customHeight="1">
      <c r="B61" s="160"/>
      <c r="D61" s="161" t="s">
        <v>497</v>
      </c>
      <c r="E61" s="162"/>
      <c r="F61" s="162"/>
      <c r="G61" s="162"/>
      <c r="H61" s="162"/>
      <c r="I61" s="162"/>
      <c r="J61" s="163">
        <f>J90</f>
        <v>0</v>
      </c>
      <c r="L61" s="160"/>
    </row>
    <row r="62" spans="2:47" s="1" customFormat="1" ht="21.75" customHeight="1">
      <c r="B62" s="30"/>
      <c r="L62" s="30"/>
    </row>
    <row r="63" spans="2:47" s="1" customFormat="1" ht="6.95" customHeight="1"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30"/>
    </row>
    <row r="67" spans="2:20" s="1" customFormat="1" ht="6.95" customHeight="1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30"/>
    </row>
    <row r="68" spans="2:20" s="1" customFormat="1" ht="24.95" customHeight="1">
      <c r="B68" s="30"/>
      <c r="C68" s="19" t="s">
        <v>117</v>
      </c>
      <c r="L68" s="30"/>
    </row>
    <row r="69" spans="2:20" s="1" customFormat="1" ht="6.95" customHeight="1">
      <c r="B69" s="30"/>
      <c r="L69" s="30"/>
    </row>
    <row r="70" spans="2:20" s="1" customFormat="1" ht="12" customHeight="1">
      <c r="B70" s="30"/>
      <c r="C70" s="25" t="s">
        <v>17</v>
      </c>
      <c r="L70" s="30"/>
    </row>
    <row r="71" spans="2:20" s="1" customFormat="1" ht="16.5" customHeight="1">
      <c r="B71" s="30"/>
      <c r="E71" s="286" t="str">
        <f>E7</f>
        <v>Oprava DŘT v žst. Bohumín</v>
      </c>
      <c r="F71" s="287"/>
      <c r="G71" s="287"/>
      <c r="H71" s="287"/>
      <c r="L71" s="30"/>
    </row>
    <row r="72" spans="2:20" s="1" customFormat="1" ht="12" customHeight="1">
      <c r="B72" s="30"/>
      <c r="C72" s="25" t="s">
        <v>111</v>
      </c>
      <c r="L72" s="30"/>
    </row>
    <row r="73" spans="2:20" s="1" customFormat="1" ht="16.5" customHeight="1">
      <c r="B73" s="30"/>
      <c r="E73" s="276" t="str">
        <f>E9</f>
        <v>01 - VRN</v>
      </c>
      <c r="F73" s="285"/>
      <c r="G73" s="285"/>
      <c r="H73" s="285"/>
      <c r="L73" s="30"/>
    </row>
    <row r="74" spans="2:20" s="1" customFormat="1" ht="6.95" customHeight="1">
      <c r="B74" s="30"/>
      <c r="L74" s="30"/>
    </row>
    <row r="75" spans="2:20" s="1" customFormat="1" ht="12" customHeight="1">
      <c r="B75" s="30"/>
      <c r="C75" s="25" t="s">
        <v>20</v>
      </c>
      <c r="F75" s="23" t="str">
        <f>F12</f>
        <v xml:space="preserve"> </v>
      </c>
      <c r="I75" s="25" t="s">
        <v>22</v>
      </c>
      <c r="J75" s="47" t="str">
        <f>IF(J12="","",J12)</f>
        <v>9. 1. 2023</v>
      </c>
      <c r="L75" s="30"/>
    </row>
    <row r="76" spans="2:20" s="1" customFormat="1" ht="6.95" customHeight="1">
      <c r="B76" s="30"/>
      <c r="L76" s="30"/>
    </row>
    <row r="77" spans="2:20" s="1" customFormat="1" ht="15.2" customHeight="1">
      <c r="B77" s="30"/>
      <c r="C77" s="25" t="s">
        <v>24</v>
      </c>
      <c r="F77" s="23" t="str">
        <f>E15</f>
        <v>Správa železnic, s.o.</v>
      </c>
      <c r="I77" s="25" t="s">
        <v>32</v>
      </c>
      <c r="J77" s="28" t="str">
        <f>E21</f>
        <v>Petr Kudělka</v>
      </c>
      <c r="L77" s="30"/>
    </row>
    <row r="78" spans="2:20" s="1" customFormat="1" ht="15.2" customHeight="1">
      <c r="B78" s="30"/>
      <c r="C78" s="25" t="s">
        <v>30</v>
      </c>
      <c r="F78" s="23" t="str">
        <f>IF(E18="","",E18)</f>
        <v>Vyplň údaj</v>
      </c>
      <c r="I78" s="25" t="s">
        <v>37</v>
      </c>
      <c r="J78" s="28" t="str">
        <f>E24</f>
        <v>Petr Kudělka</v>
      </c>
      <c r="L78" s="30"/>
    </row>
    <row r="79" spans="2:20" s="1" customFormat="1" ht="10.35" customHeight="1">
      <c r="B79" s="30"/>
      <c r="L79" s="30"/>
    </row>
    <row r="80" spans="2:20" s="8" customFormat="1" ht="29.25" customHeight="1">
      <c r="B80" s="97"/>
      <c r="C80" s="98" t="s">
        <v>118</v>
      </c>
      <c r="D80" s="99" t="s">
        <v>59</v>
      </c>
      <c r="E80" s="99" t="s">
        <v>55</v>
      </c>
      <c r="F80" s="99" t="s">
        <v>56</v>
      </c>
      <c r="G80" s="99" t="s">
        <v>119</v>
      </c>
      <c r="H80" s="99" t="s">
        <v>120</v>
      </c>
      <c r="I80" s="99" t="s">
        <v>121</v>
      </c>
      <c r="J80" s="99" t="s">
        <v>115</v>
      </c>
      <c r="K80" s="100" t="s">
        <v>122</v>
      </c>
      <c r="L80" s="97"/>
      <c r="M80" s="54" t="s">
        <v>3</v>
      </c>
      <c r="N80" s="55" t="s">
        <v>44</v>
      </c>
      <c r="O80" s="55" t="s">
        <v>123</v>
      </c>
      <c r="P80" s="55" t="s">
        <v>124</v>
      </c>
      <c r="Q80" s="55" t="s">
        <v>125</v>
      </c>
      <c r="R80" s="55" t="s">
        <v>126</v>
      </c>
      <c r="S80" s="55" t="s">
        <v>127</v>
      </c>
      <c r="T80" s="56" t="s">
        <v>128</v>
      </c>
    </row>
    <row r="81" spans="2:65" s="1" customFormat="1" ht="22.7" customHeight="1">
      <c r="B81" s="30"/>
      <c r="C81" s="59" t="s">
        <v>129</v>
      </c>
      <c r="J81" s="101">
        <f>BK81</f>
        <v>0</v>
      </c>
      <c r="L81" s="30"/>
      <c r="M81" s="57"/>
      <c r="N81" s="48"/>
      <c r="O81" s="48"/>
      <c r="P81" s="102">
        <f>P82</f>
        <v>0</v>
      </c>
      <c r="Q81" s="48"/>
      <c r="R81" s="102">
        <f>R82</f>
        <v>0</v>
      </c>
      <c r="S81" s="48"/>
      <c r="T81" s="103">
        <f>T82</f>
        <v>0</v>
      </c>
      <c r="AT81" s="15" t="s">
        <v>73</v>
      </c>
      <c r="AU81" s="15" t="s">
        <v>116</v>
      </c>
      <c r="BK81" s="104">
        <f>BK82</f>
        <v>0</v>
      </c>
    </row>
    <row r="82" spans="2:65" s="10" customFormat="1" ht="25.9" customHeight="1">
      <c r="B82" s="138"/>
      <c r="D82" s="139" t="s">
        <v>73</v>
      </c>
      <c r="E82" s="140" t="s">
        <v>333</v>
      </c>
      <c r="F82" s="140" t="s">
        <v>334</v>
      </c>
      <c r="I82" s="141"/>
      <c r="J82" s="142">
        <f>BK82</f>
        <v>0</v>
      </c>
      <c r="L82" s="138"/>
      <c r="M82" s="143"/>
      <c r="P82" s="144">
        <f>P83+SUM(P84:P90)</f>
        <v>0</v>
      </c>
      <c r="R82" s="144">
        <f>R83+SUM(R84:R90)</f>
        <v>0</v>
      </c>
      <c r="T82" s="145">
        <f>T83+SUM(T84:T90)</f>
        <v>0</v>
      </c>
      <c r="AR82" s="139" t="s">
        <v>137</v>
      </c>
      <c r="AT82" s="146" t="s">
        <v>73</v>
      </c>
      <c r="AU82" s="146" t="s">
        <v>74</v>
      </c>
      <c r="AY82" s="139" t="s">
        <v>136</v>
      </c>
      <c r="BK82" s="147">
        <f>BK83+SUM(BK84:BK90)</f>
        <v>0</v>
      </c>
    </row>
    <row r="83" spans="2:65" s="1" customFormat="1" ht="55.5" customHeight="1">
      <c r="B83" s="105"/>
      <c r="C83" s="120" t="s">
        <v>82</v>
      </c>
      <c r="D83" s="120" t="s">
        <v>139</v>
      </c>
      <c r="E83" s="121" t="s">
        <v>498</v>
      </c>
      <c r="F83" s="122" t="s">
        <v>499</v>
      </c>
      <c r="G83" s="123" t="s">
        <v>150</v>
      </c>
      <c r="H83" s="124">
        <v>16</v>
      </c>
      <c r="I83" s="125"/>
      <c r="J83" s="126">
        <f>ROUND(I83*H83,2)</f>
        <v>0</v>
      </c>
      <c r="K83" s="122" t="s">
        <v>134</v>
      </c>
      <c r="L83" s="30"/>
      <c r="M83" s="127" t="s">
        <v>3</v>
      </c>
      <c r="N83" s="128" t="s">
        <v>45</v>
      </c>
      <c r="P83" s="116">
        <f>O83*H83</f>
        <v>0</v>
      </c>
      <c r="Q83" s="116">
        <v>0</v>
      </c>
      <c r="R83" s="116">
        <f>Q83*H83</f>
        <v>0</v>
      </c>
      <c r="S83" s="116">
        <v>0</v>
      </c>
      <c r="T83" s="117">
        <f>S83*H83</f>
        <v>0</v>
      </c>
      <c r="AR83" s="118" t="s">
        <v>142</v>
      </c>
      <c r="AT83" s="118" t="s">
        <v>139</v>
      </c>
      <c r="AU83" s="118" t="s">
        <v>82</v>
      </c>
      <c r="AY83" s="15" t="s">
        <v>136</v>
      </c>
      <c r="BE83" s="119">
        <f>IF(N83="základní",J83,0)</f>
        <v>0</v>
      </c>
      <c r="BF83" s="119">
        <f>IF(N83="snížená",J83,0)</f>
        <v>0</v>
      </c>
      <c r="BG83" s="119">
        <f>IF(N83="zákl. přenesená",J83,0)</f>
        <v>0</v>
      </c>
      <c r="BH83" s="119">
        <f>IF(N83="sníž. přenesená",J83,0)</f>
        <v>0</v>
      </c>
      <c r="BI83" s="119">
        <f>IF(N83="nulová",J83,0)</f>
        <v>0</v>
      </c>
      <c r="BJ83" s="15" t="s">
        <v>82</v>
      </c>
      <c r="BK83" s="119">
        <f>ROUND(I83*H83,2)</f>
        <v>0</v>
      </c>
      <c r="BL83" s="15" t="s">
        <v>142</v>
      </c>
      <c r="BM83" s="118" t="s">
        <v>500</v>
      </c>
    </row>
    <row r="84" spans="2:65" s="1" customFormat="1" ht="44.25" customHeight="1">
      <c r="B84" s="105"/>
      <c r="C84" s="120" t="s">
        <v>84</v>
      </c>
      <c r="D84" s="120" t="s">
        <v>139</v>
      </c>
      <c r="E84" s="121" t="s">
        <v>501</v>
      </c>
      <c r="F84" s="122" t="s">
        <v>502</v>
      </c>
      <c r="G84" s="123" t="s">
        <v>503</v>
      </c>
      <c r="H84" s="124">
        <v>2</v>
      </c>
      <c r="I84" s="125"/>
      <c r="J84" s="126">
        <f>ROUND(I84*H84,2)</f>
        <v>0</v>
      </c>
      <c r="K84" s="122" t="s">
        <v>134</v>
      </c>
      <c r="L84" s="30"/>
      <c r="M84" s="127" t="s">
        <v>3</v>
      </c>
      <c r="N84" s="128" t="s">
        <v>45</v>
      </c>
      <c r="P84" s="116">
        <f>O84*H84</f>
        <v>0</v>
      </c>
      <c r="Q84" s="116">
        <v>0</v>
      </c>
      <c r="R84" s="116">
        <f>Q84*H84</f>
        <v>0</v>
      </c>
      <c r="S84" s="116">
        <v>0</v>
      </c>
      <c r="T84" s="117">
        <f>S84*H84</f>
        <v>0</v>
      </c>
      <c r="AR84" s="118" t="s">
        <v>142</v>
      </c>
      <c r="AT84" s="118" t="s">
        <v>139</v>
      </c>
      <c r="AU84" s="118" t="s">
        <v>82</v>
      </c>
      <c r="AY84" s="15" t="s">
        <v>136</v>
      </c>
      <c r="BE84" s="119">
        <f>IF(N84="základní",J84,0)</f>
        <v>0</v>
      </c>
      <c r="BF84" s="119">
        <f>IF(N84="snížená",J84,0)</f>
        <v>0</v>
      </c>
      <c r="BG84" s="119">
        <f>IF(N84="zákl. přenesená",J84,0)</f>
        <v>0</v>
      </c>
      <c r="BH84" s="119">
        <f>IF(N84="sníž. přenesená",J84,0)</f>
        <v>0</v>
      </c>
      <c r="BI84" s="119">
        <f>IF(N84="nulová",J84,0)</f>
        <v>0</v>
      </c>
      <c r="BJ84" s="15" t="s">
        <v>82</v>
      </c>
      <c r="BK84" s="119">
        <f>ROUND(I84*H84,2)</f>
        <v>0</v>
      </c>
      <c r="BL84" s="15" t="s">
        <v>142</v>
      </c>
      <c r="BM84" s="118" t="s">
        <v>504</v>
      </c>
    </row>
    <row r="85" spans="2:65" s="1" customFormat="1" ht="24.2" customHeight="1">
      <c r="B85" s="105"/>
      <c r="C85" s="120" t="s">
        <v>144</v>
      </c>
      <c r="D85" s="120" t="s">
        <v>139</v>
      </c>
      <c r="E85" s="121" t="s">
        <v>505</v>
      </c>
      <c r="F85" s="122" t="s">
        <v>506</v>
      </c>
      <c r="G85" s="123" t="s">
        <v>503</v>
      </c>
      <c r="H85" s="124">
        <v>2</v>
      </c>
      <c r="I85" s="125"/>
      <c r="J85" s="126">
        <f>ROUND(I85*H85,2)</f>
        <v>0</v>
      </c>
      <c r="K85" s="122" t="s">
        <v>134</v>
      </c>
      <c r="L85" s="30"/>
      <c r="M85" s="127" t="s">
        <v>3</v>
      </c>
      <c r="N85" s="128" t="s">
        <v>45</v>
      </c>
      <c r="P85" s="116">
        <f>O85*H85</f>
        <v>0</v>
      </c>
      <c r="Q85" s="116">
        <v>0</v>
      </c>
      <c r="R85" s="116">
        <f>Q85*H85</f>
        <v>0</v>
      </c>
      <c r="S85" s="116">
        <v>0</v>
      </c>
      <c r="T85" s="117">
        <f>S85*H85</f>
        <v>0</v>
      </c>
      <c r="AR85" s="118" t="s">
        <v>142</v>
      </c>
      <c r="AT85" s="118" t="s">
        <v>139</v>
      </c>
      <c r="AU85" s="118" t="s">
        <v>82</v>
      </c>
      <c r="AY85" s="15" t="s">
        <v>136</v>
      </c>
      <c r="BE85" s="119">
        <f>IF(N85="základní",J85,0)</f>
        <v>0</v>
      </c>
      <c r="BF85" s="119">
        <f>IF(N85="snížená",J85,0)</f>
        <v>0</v>
      </c>
      <c r="BG85" s="119">
        <f>IF(N85="zákl. přenesená",J85,0)</f>
        <v>0</v>
      </c>
      <c r="BH85" s="119">
        <f>IF(N85="sníž. přenesená",J85,0)</f>
        <v>0</v>
      </c>
      <c r="BI85" s="119">
        <f>IF(N85="nulová",J85,0)</f>
        <v>0</v>
      </c>
      <c r="BJ85" s="15" t="s">
        <v>82</v>
      </c>
      <c r="BK85" s="119">
        <f>ROUND(I85*H85,2)</f>
        <v>0</v>
      </c>
      <c r="BL85" s="15" t="s">
        <v>142</v>
      </c>
      <c r="BM85" s="118" t="s">
        <v>507</v>
      </c>
    </row>
    <row r="86" spans="2:65" s="1" customFormat="1" ht="48.95" customHeight="1">
      <c r="B86" s="105"/>
      <c r="C86" s="120" t="s">
        <v>137</v>
      </c>
      <c r="D86" s="120" t="s">
        <v>139</v>
      </c>
      <c r="E86" s="121" t="s">
        <v>508</v>
      </c>
      <c r="F86" s="122" t="s">
        <v>509</v>
      </c>
      <c r="G86" s="123" t="s">
        <v>503</v>
      </c>
      <c r="H86" s="124">
        <v>1</v>
      </c>
      <c r="I86" s="125"/>
      <c r="J86" s="126">
        <f>ROUND(I86*H86,2)</f>
        <v>0</v>
      </c>
      <c r="K86" s="122" t="s">
        <v>134</v>
      </c>
      <c r="L86" s="30"/>
      <c r="M86" s="127" t="s">
        <v>3</v>
      </c>
      <c r="N86" s="128" t="s">
        <v>45</v>
      </c>
      <c r="P86" s="116">
        <f>O86*H86</f>
        <v>0</v>
      </c>
      <c r="Q86" s="116">
        <v>0</v>
      </c>
      <c r="R86" s="116">
        <f>Q86*H86</f>
        <v>0</v>
      </c>
      <c r="S86" s="116">
        <v>0</v>
      </c>
      <c r="T86" s="117">
        <f>S86*H86</f>
        <v>0</v>
      </c>
      <c r="AR86" s="118" t="s">
        <v>142</v>
      </c>
      <c r="AT86" s="118" t="s">
        <v>139</v>
      </c>
      <c r="AU86" s="118" t="s">
        <v>82</v>
      </c>
      <c r="AY86" s="15" t="s">
        <v>136</v>
      </c>
      <c r="BE86" s="119">
        <f>IF(N86="základní",J86,0)</f>
        <v>0</v>
      </c>
      <c r="BF86" s="119">
        <f>IF(N86="snížená",J86,0)</f>
        <v>0</v>
      </c>
      <c r="BG86" s="119">
        <f>IF(N86="zákl. přenesená",J86,0)</f>
        <v>0</v>
      </c>
      <c r="BH86" s="119">
        <f>IF(N86="sníž. přenesená",J86,0)</f>
        <v>0</v>
      </c>
      <c r="BI86" s="119">
        <f>IF(N86="nulová",J86,0)</f>
        <v>0</v>
      </c>
      <c r="BJ86" s="15" t="s">
        <v>82</v>
      </c>
      <c r="BK86" s="119">
        <f>ROUND(I86*H86,2)</f>
        <v>0</v>
      </c>
      <c r="BL86" s="15" t="s">
        <v>142</v>
      </c>
      <c r="BM86" s="118" t="s">
        <v>510</v>
      </c>
    </row>
    <row r="87" spans="2:65" s="1" customFormat="1" ht="16.5" customHeight="1">
      <c r="B87" s="105"/>
      <c r="C87" s="120" t="s">
        <v>152</v>
      </c>
      <c r="D87" s="120" t="s">
        <v>139</v>
      </c>
      <c r="E87" s="121" t="s">
        <v>511</v>
      </c>
      <c r="F87" s="122" t="s">
        <v>512</v>
      </c>
      <c r="G87" s="123" t="s">
        <v>513</v>
      </c>
      <c r="H87" s="164"/>
      <c r="I87" s="125"/>
      <c r="J87" s="126">
        <f>ROUND(I87*H87,2)</f>
        <v>0</v>
      </c>
      <c r="K87" s="122" t="s">
        <v>134</v>
      </c>
      <c r="L87" s="30"/>
      <c r="M87" s="127" t="s">
        <v>3</v>
      </c>
      <c r="N87" s="128" t="s">
        <v>45</v>
      </c>
      <c r="P87" s="116">
        <f>O87*H87</f>
        <v>0</v>
      </c>
      <c r="Q87" s="116">
        <v>0</v>
      </c>
      <c r="R87" s="116">
        <f>Q87*H87</f>
        <v>0</v>
      </c>
      <c r="S87" s="116">
        <v>0</v>
      </c>
      <c r="T87" s="117">
        <f>S87*H87</f>
        <v>0</v>
      </c>
      <c r="AR87" s="118" t="s">
        <v>137</v>
      </c>
      <c r="AT87" s="118" t="s">
        <v>139</v>
      </c>
      <c r="AU87" s="118" t="s">
        <v>82</v>
      </c>
      <c r="AY87" s="15" t="s">
        <v>136</v>
      </c>
      <c r="BE87" s="119">
        <f>IF(N87="základní",J87,0)</f>
        <v>0</v>
      </c>
      <c r="BF87" s="119">
        <f>IF(N87="snížená",J87,0)</f>
        <v>0</v>
      </c>
      <c r="BG87" s="119">
        <f>IF(N87="zákl. přenesená",J87,0)</f>
        <v>0</v>
      </c>
      <c r="BH87" s="119">
        <f>IF(N87="sníž. přenesená",J87,0)</f>
        <v>0</v>
      </c>
      <c r="BI87" s="119">
        <f>IF(N87="nulová",J87,0)</f>
        <v>0</v>
      </c>
      <c r="BJ87" s="15" t="s">
        <v>82</v>
      </c>
      <c r="BK87" s="119">
        <f>ROUND(I87*H87,2)</f>
        <v>0</v>
      </c>
      <c r="BL87" s="15" t="s">
        <v>137</v>
      </c>
      <c r="BM87" s="118" t="s">
        <v>514</v>
      </c>
    </row>
    <row r="88" spans="2:65" s="1" customFormat="1" ht="19.5">
      <c r="B88" s="30"/>
      <c r="D88" s="149" t="s">
        <v>515</v>
      </c>
      <c r="F88" s="165" t="s">
        <v>516</v>
      </c>
      <c r="I88" s="158"/>
      <c r="L88" s="30"/>
      <c r="M88" s="159"/>
      <c r="T88" s="51"/>
      <c r="AT88" s="15" t="s">
        <v>515</v>
      </c>
      <c r="AU88" s="15" t="s">
        <v>82</v>
      </c>
    </row>
    <row r="89" spans="2:65" s="1" customFormat="1" ht="48.95" customHeight="1">
      <c r="B89" s="105"/>
      <c r="C89" s="120" t="s">
        <v>156</v>
      </c>
      <c r="D89" s="120" t="s">
        <v>139</v>
      </c>
      <c r="E89" s="121" t="s">
        <v>517</v>
      </c>
      <c r="F89" s="122" t="s">
        <v>518</v>
      </c>
      <c r="G89" s="123" t="s">
        <v>513</v>
      </c>
      <c r="H89" s="164"/>
      <c r="I89" s="125"/>
      <c r="J89" s="126">
        <f>ROUND(I89*H89,2)</f>
        <v>0</v>
      </c>
      <c r="K89" s="122" t="s">
        <v>134</v>
      </c>
      <c r="L89" s="30"/>
      <c r="M89" s="127" t="s">
        <v>3</v>
      </c>
      <c r="N89" s="128" t="s">
        <v>45</v>
      </c>
      <c r="P89" s="116">
        <f>O89*H89</f>
        <v>0</v>
      </c>
      <c r="Q89" s="116">
        <v>0</v>
      </c>
      <c r="R89" s="116">
        <f>Q89*H89</f>
        <v>0</v>
      </c>
      <c r="S89" s="116">
        <v>0</v>
      </c>
      <c r="T89" s="117">
        <f>S89*H89</f>
        <v>0</v>
      </c>
      <c r="AR89" s="118" t="s">
        <v>137</v>
      </c>
      <c r="AT89" s="118" t="s">
        <v>139</v>
      </c>
      <c r="AU89" s="118" t="s">
        <v>82</v>
      </c>
      <c r="AY89" s="15" t="s">
        <v>136</v>
      </c>
      <c r="BE89" s="119">
        <f>IF(N89="základní",J89,0)</f>
        <v>0</v>
      </c>
      <c r="BF89" s="119">
        <f>IF(N89="snížená",J89,0)</f>
        <v>0</v>
      </c>
      <c r="BG89" s="119">
        <f>IF(N89="zákl. přenesená",J89,0)</f>
        <v>0</v>
      </c>
      <c r="BH89" s="119">
        <f>IF(N89="sníž. přenesená",J89,0)</f>
        <v>0</v>
      </c>
      <c r="BI89" s="119">
        <f>IF(N89="nulová",J89,0)</f>
        <v>0</v>
      </c>
      <c r="BJ89" s="15" t="s">
        <v>82</v>
      </c>
      <c r="BK89" s="119">
        <f>ROUND(I89*H89,2)</f>
        <v>0</v>
      </c>
      <c r="BL89" s="15" t="s">
        <v>137</v>
      </c>
      <c r="BM89" s="118" t="s">
        <v>519</v>
      </c>
    </row>
    <row r="90" spans="2:65" s="10" customFormat="1" ht="22.7" customHeight="1">
      <c r="B90" s="138"/>
      <c r="D90" s="139" t="s">
        <v>73</v>
      </c>
      <c r="E90" s="166" t="s">
        <v>108</v>
      </c>
      <c r="F90" s="166" t="s">
        <v>520</v>
      </c>
      <c r="I90" s="141"/>
      <c r="J90" s="167">
        <f>BK90</f>
        <v>0</v>
      </c>
      <c r="L90" s="138"/>
      <c r="M90" s="143"/>
      <c r="P90" s="144">
        <f>SUM(P91:P93)</f>
        <v>0</v>
      </c>
      <c r="R90" s="144">
        <f>SUM(R91:R93)</f>
        <v>0</v>
      </c>
      <c r="T90" s="145">
        <f>SUM(T91:T93)</f>
        <v>0</v>
      </c>
      <c r="AR90" s="139" t="s">
        <v>152</v>
      </c>
      <c r="AT90" s="146" t="s">
        <v>73</v>
      </c>
      <c r="AU90" s="146" t="s">
        <v>82</v>
      </c>
      <c r="AY90" s="139" t="s">
        <v>136</v>
      </c>
      <c r="BK90" s="147">
        <f>SUM(BK91:BK93)</f>
        <v>0</v>
      </c>
    </row>
    <row r="91" spans="2:65" s="1" customFormat="1" ht="16.5" customHeight="1">
      <c r="B91" s="105"/>
      <c r="C91" s="120" t="s">
        <v>160</v>
      </c>
      <c r="D91" s="120" t="s">
        <v>139</v>
      </c>
      <c r="E91" s="121" t="s">
        <v>521</v>
      </c>
      <c r="F91" s="122" t="s">
        <v>522</v>
      </c>
      <c r="G91" s="123" t="s">
        <v>513</v>
      </c>
      <c r="H91" s="164"/>
      <c r="I91" s="125"/>
      <c r="J91" s="126">
        <f>ROUND(I91*H91,2)</f>
        <v>0</v>
      </c>
      <c r="K91" s="122" t="s">
        <v>134</v>
      </c>
      <c r="L91" s="30"/>
      <c r="M91" s="127" t="s">
        <v>3</v>
      </c>
      <c r="N91" s="128" t="s">
        <v>45</v>
      </c>
      <c r="P91" s="116">
        <f>O91*H91</f>
        <v>0</v>
      </c>
      <c r="Q91" s="116">
        <v>0</v>
      </c>
      <c r="R91" s="116">
        <f>Q91*H91</f>
        <v>0</v>
      </c>
      <c r="S91" s="116">
        <v>0</v>
      </c>
      <c r="T91" s="117">
        <f>S91*H91</f>
        <v>0</v>
      </c>
      <c r="AR91" s="118" t="s">
        <v>137</v>
      </c>
      <c r="AT91" s="118" t="s">
        <v>139</v>
      </c>
      <c r="AU91" s="118" t="s">
        <v>84</v>
      </c>
      <c r="AY91" s="15" t="s">
        <v>136</v>
      </c>
      <c r="BE91" s="119">
        <f>IF(N91="základní",J91,0)</f>
        <v>0</v>
      </c>
      <c r="BF91" s="119">
        <f>IF(N91="snížená",J91,0)</f>
        <v>0</v>
      </c>
      <c r="BG91" s="119">
        <f>IF(N91="zákl. přenesená",J91,0)</f>
        <v>0</v>
      </c>
      <c r="BH91" s="119">
        <f>IF(N91="sníž. přenesená",J91,0)</f>
        <v>0</v>
      </c>
      <c r="BI91" s="119">
        <f>IF(N91="nulová",J91,0)</f>
        <v>0</v>
      </c>
      <c r="BJ91" s="15" t="s">
        <v>82</v>
      </c>
      <c r="BK91" s="119">
        <f>ROUND(I91*H91,2)</f>
        <v>0</v>
      </c>
      <c r="BL91" s="15" t="s">
        <v>137</v>
      </c>
      <c r="BM91" s="118" t="s">
        <v>523</v>
      </c>
    </row>
    <row r="92" spans="2:65" s="1" customFormat="1" ht="16.5" customHeight="1">
      <c r="B92" s="105"/>
      <c r="C92" s="120" t="s">
        <v>135</v>
      </c>
      <c r="D92" s="120" t="s">
        <v>139</v>
      </c>
      <c r="E92" s="121" t="s">
        <v>524</v>
      </c>
      <c r="F92" s="122" t="s">
        <v>525</v>
      </c>
      <c r="G92" s="123" t="s">
        <v>513</v>
      </c>
      <c r="H92" s="164"/>
      <c r="I92" s="125"/>
      <c r="J92" s="126">
        <f>ROUND(I92*H92,2)</f>
        <v>0</v>
      </c>
      <c r="K92" s="122" t="s">
        <v>134</v>
      </c>
      <c r="L92" s="30"/>
      <c r="M92" s="127" t="s">
        <v>3</v>
      </c>
      <c r="N92" s="128" t="s">
        <v>45</v>
      </c>
      <c r="P92" s="116">
        <f>O92*H92</f>
        <v>0</v>
      </c>
      <c r="Q92" s="116">
        <v>0</v>
      </c>
      <c r="R92" s="116">
        <f>Q92*H92</f>
        <v>0</v>
      </c>
      <c r="S92" s="116">
        <v>0</v>
      </c>
      <c r="T92" s="117">
        <f>S92*H92</f>
        <v>0</v>
      </c>
      <c r="AR92" s="118" t="s">
        <v>142</v>
      </c>
      <c r="AT92" s="118" t="s">
        <v>139</v>
      </c>
      <c r="AU92" s="118" t="s">
        <v>84</v>
      </c>
      <c r="AY92" s="15" t="s">
        <v>136</v>
      </c>
      <c r="BE92" s="119">
        <f>IF(N92="základní",J92,0)</f>
        <v>0</v>
      </c>
      <c r="BF92" s="119">
        <f>IF(N92="snížená",J92,0)</f>
        <v>0</v>
      </c>
      <c r="BG92" s="119">
        <f>IF(N92="zákl. přenesená",J92,0)</f>
        <v>0</v>
      </c>
      <c r="BH92" s="119">
        <f>IF(N92="sníž. přenesená",J92,0)</f>
        <v>0</v>
      </c>
      <c r="BI92" s="119">
        <f>IF(N92="nulová",J92,0)</f>
        <v>0</v>
      </c>
      <c r="BJ92" s="15" t="s">
        <v>82</v>
      </c>
      <c r="BK92" s="119">
        <f>ROUND(I92*H92,2)</f>
        <v>0</v>
      </c>
      <c r="BL92" s="15" t="s">
        <v>142</v>
      </c>
      <c r="BM92" s="118" t="s">
        <v>526</v>
      </c>
    </row>
    <row r="93" spans="2:65" s="1" customFormat="1" ht="16.5" customHeight="1">
      <c r="B93" s="105"/>
      <c r="C93" s="120" t="s">
        <v>167</v>
      </c>
      <c r="D93" s="120" t="s">
        <v>139</v>
      </c>
      <c r="E93" s="121" t="s">
        <v>527</v>
      </c>
      <c r="F93" s="122" t="s">
        <v>528</v>
      </c>
      <c r="G93" s="123" t="s">
        <v>529</v>
      </c>
      <c r="H93" s="124">
        <v>1</v>
      </c>
      <c r="I93" s="125"/>
      <c r="J93" s="126">
        <f>ROUND(I93*H93,2)</f>
        <v>0</v>
      </c>
      <c r="K93" s="122" t="s">
        <v>134</v>
      </c>
      <c r="L93" s="30"/>
      <c r="M93" s="129" t="s">
        <v>3</v>
      </c>
      <c r="N93" s="130" t="s">
        <v>45</v>
      </c>
      <c r="O93" s="131"/>
      <c r="P93" s="132">
        <f>O93*H93</f>
        <v>0</v>
      </c>
      <c r="Q93" s="132">
        <v>0</v>
      </c>
      <c r="R93" s="132">
        <f>Q93*H93</f>
        <v>0</v>
      </c>
      <c r="S93" s="132">
        <v>0</v>
      </c>
      <c r="T93" s="133">
        <f>S93*H93</f>
        <v>0</v>
      </c>
      <c r="AR93" s="118" t="s">
        <v>137</v>
      </c>
      <c r="AT93" s="118" t="s">
        <v>139</v>
      </c>
      <c r="AU93" s="118" t="s">
        <v>84</v>
      </c>
      <c r="AY93" s="15" t="s">
        <v>136</v>
      </c>
      <c r="BE93" s="119">
        <f>IF(N93="základní",J93,0)</f>
        <v>0</v>
      </c>
      <c r="BF93" s="119">
        <f>IF(N93="snížená",J93,0)</f>
        <v>0</v>
      </c>
      <c r="BG93" s="119">
        <f>IF(N93="zákl. přenesená",J93,0)</f>
        <v>0</v>
      </c>
      <c r="BH93" s="119">
        <f>IF(N93="sníž. přenesená",J93,0)</f>
        <v>0</v>
      </c>
      <c r="BI93" s="119">
        <f>IF(N93="nulová",J93,0)</f>
        <v>0</v>
      </c>
      <c r="BJ93" s="15" t="s">
        <v>82</v>
      </c>
      <c r="BK93" s="119">
        <f>ROUND(I93*H93,2)</f>
        <v>0</v>
      </c>
      <c r="BL93" s="15" t="s">
        <v>137</v>
      </c>
      <c r="BM93" s="118" t="s">
        <v>530</v>
      </c>
    </row>
    <row r="94" spans="2:65" s="1" customFormat="1" ht="6.95" customHeight="1">
      <c r="B94" s="39"/>
      <c r="C94" s="40"/>
      <c r="D94" s="40"/>
      <c r="E94" s="40"/>
      <c r="F94" s="40"/>
      <c r="G94" s="40"/>
      <c r="H94" s="40"/>
      <c r="I94" s="40"/>
      <c r="J94" s="40"/>
      <c r="K94" s="40"/>
      <c r="L94" s="30"/>
    </row>
  </sheetData>
  <autoFilter ref="C80:K93" xr:uid="{00000000-0009-0000-0000-000009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68" customWidth="1"/>
    <col min="2" max="2" width="1.6640625" style="168" customWidth="1"/>
    <col min="3" max="4" width="5" style="168" customWidth="1"/>
    <col min="5" max="5" width="11.6640625" style="168" customWidth="1"/>
    <col min="6" max="6" width="9.1640625" style="168" customWidth="1"/>
    <col min="7" max="7" width="5" style="168" customWidth="1"/>
    <col min="8" max="8" width="77.83203125" style="168" customWidth="1"/>
    <col min="9" max="10" width="20" style="168" customWidth="1"/>
    <col min="11" max="11" width="1.6640625" style="168" customWidth="1"/>
  </cols>
  <sheetData>
    <row r="1" spans="2:11" customFormat="1" ht="37.5" customHeight="1"/>
    <row r="2" spans="2:11" customFormat="1" ht="7.5" customHeight="1">
      <c r="B2" s="169"/>
      <c r="C2" s="170"/>
      <c r="D2" s="170"/>
      <c r="E2" s="170"/>
      <c r="F2" s="170"/>
      <c r="G2" s="170"/>
      <c r="H2" s="170"/>
      <c r="I2" s="170"/>
      <c r="J2" s="170"/>
      <c r="K2" s="171"/>
    </row>
    <row r="3" spans="2:11" s="13" customFormat="1" ht="45" customHeight="1">
      <c r="B3" s="172"/>
      <c r="C3" s="290" t="s">
        <v>531</v>
      </c>
      <c r="D3" s="290"/>
      <c r="E3" s="290"/>
      <c r="F3" s="290"/>
      <c r="G3" s="290"/>
      <c r="H3" s="290"/>
      <c r="I3" s="290"/>
      <c r="J3" s="290"/>
      <c r="K3" s="173"/>
    </row>
    <row r="4" spans="2:11" customFormat="1" ht="25.5" customHeight="1">
      <c r="B4" s="174"/>
      <c r="C4" s="291" t="s">
        <v>532</v>
      </c>
      <c r="D4" s="291"/>
      <c r="E4" s="291"/>
      <c r="F4" s="291"/>
      <c r="G4" s="291"/>
      <c r="H4" s="291"/>
      <c r="I4" s="291"/>
      <c r="J4" s="291"/>
      <c r="K4" s="175"/>
    </row>
    <row r="5" spans="2:11" customFormat="1" ht="5.25" customHeight="1">
      <c r="B5" s="174"/>
      <c r="C5" s="176"/>
      <c r="D5" s="176"/>
      <c r="E5" s="176"/>
      <c r="F5" s="176"/>
      <c r="G5" s="176"/>
      <c r="H5" s="176"/>
      <c r="I5" s="176"/>
      <c r="J5" s="176"/>
      <c r="K5" s="175"/>
    </row>
    <row r="6" spans="2:11" customFormat="1" ht="15" customHeight="1">
      <c r="B6" s="174"/>
      <c r="C6" s="289" t="s">
        <v>533</v>
      </c>
      <c r="D6" s="289"/>
      <c r="E6" s="289"/>
      <c r="F6" s="289"/>
      <c r="G6" s="289"/>
      <c r="H6" s="289"/>
      <c r="I6" s="289"/>
      <c r="J6" s="289"/>
      <c r="K6" s="175"/>
    </row>
    <row r="7" spans="2:11" customFormat="1" ht="15" customHeight="1">
      <c r="B7" s="178"/>
      <c r="C7" s="289" t="s">
        <v>534</v>
      </c>
      <c r="D7" s="289"/>
      <c r="E7" s="289"/>
      <c r="F7" s="289"/>
      <c r="G7" s="289"/>
      <c r="H7" s="289"/>
      <c r="I7" s="289"/>
      <c r="J7" s="289"/>
      <c r="K7" s="175"/>
    </row>
    <row r="8" spans="2:11" customFormat="1" ht="12.75" customHeight="1">
      <c r="B8" s="178"/>
      <c r="C8" s="177"/>
      <c r="D8" s="177"/>
      <c r="E8" s="177"/>
      <c r="F8" s="177"/>
      <c r="G8" s="177"/>
      <c r="H8" s="177"/>
      <c r="I8" s="177"/>
      <c r="J8" s="177"/>
      <c r="K8" s="175"/>
    </row>
    <row r="9" spans="2:11" customFormat="1" ht="15" customHeight="1">
      <c r="B9" s="178"/>
      <c r="C9" s="289" t="s">
        <v>535</v>
      </c>
      <c r="D9" s="289"/>
      <c r="E9" s="289"/>
      <c r="F9" s="289"/>
      <c r="G9" s="289"/>
      <c r="H9" s="289"/>
      <c r="I9" s="289"/>
      <c r="J9" s="289"/>
      <c r="K9" s="175"/>
    </row>
    <row r="10" spans="2:11" customFormat="1" ht="15" customHeight="1">
      <c r="B10" s="178"/>
      <c r="C10" s="177"/>
      <c r="D10" s="289" t="s">
        <v>536</v>
      </c>
      <c r="E10" s="289"/>
      <c r="F10" s="289"/>
      <c r="G10" s="289"/>
      <c r="H10" s="289"/>
      <c r="I10" s="289"/>
      <c r="J10" s="289"/>
      <c r="K10" s="175"/>
    </row>
    <row r="11" spans="2:11" customFormat="1" ht="15" customHeight="1">
      <c r="B11" s="178"/>
      <c r="C11" s="179"/>
      <c r="D11" s="289" t="s">
        <v>537</v>
      </c>
      <c r="E11" s="289"/>
      <c r="F11" s="289"/>
      <c r="G11" s="289"/>
      <c r="H11" s="289"/>
      <c r="I11" s="289"/>
      <c r="J11" s="289"/>
      <c r="K11" s="175"/>
    </row>
    <row r="12" spans="2:11" customFormat="1" ht="15" customHeight="1">
      <c r="B12" s="178"/>
      <c r="C12" s="179"/>
      <c r="D12" s="177"/>
      <c r="E12" s="177"/>
      <c r="F12" s="177"/>
      <c r="G12" s="177"/>
      <c r="H12" s="177"/>
      <c r="I12" s="177"/>
      <c r="J12" s="177"/>
      <c r="K12" s="175"/>
    </row>
    <row r="13" spans="2:11" customFormat="1" ht="15" customHeight="1">
      <c r="B13" s="178"/>
      <c r="C13" s="179"/>
      <c r="D13" s="180" t="s">
        <v>538</v>
      </c>
      <c r="E13" s="177"/>
      <c r="F13" s="177"/>
      <c r="G13" s="177"/>
      <c r="H13" s="177"/>
      <c r="I13" s="177"/>
      <c r="J13" s="177"/>
      <c r="K13" s="175"/>
    </row>
    <row r="14" spans="2:11" customFormat="1" ht="12.75" customHeight="1">
      <c r="B14" s="178"/>
      <c r="C14" s="179"/>
      <c r="D14" s="179"/>
      <c r="E14" s="179"/>
      <c r="F14" s="179"/>
      <c r="G14" s="179"/>
      <c r="H14" s="179"/>
      <c r="I14" s="179"/>
      <c r="J14" s="179"/>
      <c r="K14" s="175"/>
    </row>
    <row r="15" spans="2:11" customFormat="1" ht="15" customHeight="1">
      <c r="B15" s="178"/>
      <c r="C15" s="179"/>
      <c r="D15" s="289" t="s">
        <v>539</v>
      </c>
      <c r="E15" s="289"/>
      <c r="F15" s="289"/>
      <c r="G15" s="289"/>
      <c r="H15" s="289"/>
      <c r="I15" s="289"/>
      <c r="J15" s="289"/>
      <c r="K15" s="175"/>
    </row>
    <row r="16" spans="2:11" customFormat="1" ht="15" customHeight="1">
      <c r="B16" s="178"/>
      <c r="C16" s="179"/>
      <c r="D16" s="289" t="s">
        <v>540</v>
      </c>
      <c r="E16" s="289"/>
      <c r="F16" s="289"/>
      <c r="G16" s="289"/>
      <c r="H16" s="289"/>
      <c r="I16" s="289"/>
      <c r="J16" s="289"/>
      <c r="K16" s="175"/>
    </row>
    <row r="17" spans="2:11" customFormat="1" ht="15" customHeight="1">
      <c r="B17" s="178"/>
      <c r="C17" s="179"/>
      <c r="D17" s="289" t="s">
        <v>541</v>
      </c>
      <c r="E17" s="289"/>
      <c r="F17" s="289"/>
      <c r="G17" s="289"/>
      <c r="H17" s="289"/>
      <c r="I17" s="289"/>
      <c r="J17" s="289"/>
      <c r="K17" s="175"/>
    </row>
    <row r="18" spans="2:11" customFormat="1" ht="15" customHeight="1">
      <c r="B18" s="178"/>
      <c r="C18" s="179"/>
      <c r="D18" s="179"/>
      <c r="E18" s="181" t="s">
        <v>81</v>
      </c>
      <c r="F18" s="289" t="s">
        <v>542</v>
      </c>
      <c r="G18" s="289"/>
      <c r="H18" s="289"/>
      <c r="I18" s="289"/>
      <c r="J18" s="289"/>
      <c r="K18" s="175"/>
    </row>
    <row r="19" spans="2:11" customFormat="1" ht="15" customHeight="1">
      <c r="B19" s="178"/>
      <c r="C19" s="179"/>
      <c r="D19" s="179"/>
      <c r="E19" s="181" t="s">
        <v>543</v>
      </c>
      <c r="F19" s="289" t="s">
        <v>544</v>
      </c>
      <c r="G19" s="289"/>
      <c r="H19" s="289"/>
      <c r="I19" s="289"/>
      <c r="J19" s="289"/>
      <c r="K19" s="175"/>
    </row>
    <row r="20" spans="2:11" customFormat="1" ht="15" customHeight="1">
      <c r="B20" s="178"/>
      <c r="C20" s="179"/>
      <c r="D20" s="179"/>
      <c r="E20" s="181" t="s">
        <v>87</v>
      </c>
      <c r="F20" s="289" t="s">
        <v>545</v>
      </c>
      <c r="G20" s="289"/>
      <c r="H20" s="289"/>
      <c r="I20" s="289"/>
      <c r="J20" s="289"/>
      <c r="K20" s="175"/>
    </row>
    <row r="21" spans="2:11" customFormat="1" ht="15" customHeight="1">
      <c r="B21" s="178"/>
      <c r="C21" s="179"/>
      <c r="D21" s="179"/>
      <c r="E21" s="181" t="s">
        <v>546</v>
      </c>
      <c r="F21" s="289" t="s">
        <v>547</v>
      </c>
      <c r="G21" s="289"/>
      <c r="H21" s="289"/>
      <c r="I21" s="289"/>
      <c r="J21" s="289"/>
      <c r="K21" s="175"/>
    </row>
    <row r="22" spans="2:11" customFormat="1" ht="15" customHeight="1">
      <c r="B22" s="178"/>
      <c r="C22" s="179"/>
      <c r="D22" s="179"/>
      <c r="E22" s="181" t="s">
        <v>333</v>
      </c>
      <c r="F22" s="289" t="s">
        <v>334</v>
      </c>
      <c r="G22" s="289"/>
      <c r="H22" s="289"/>
      <c r="I22" s="289"/>
      <c r="J22" s="289"/>
      <c r="K22" s="175"/>
    </row>
    <row r="23" spans="2:11" customFormat="1" ht="15" customHeight="1">
      <c r="B23" s="178"/>
      <c r="C23" s="179"/>
      <c r="D23" s="179"/>
      <c r="E23" s="181" t="s">
        <v>548</v>
      </c>
      <c r="F23" s="289" t="s">
        <v>549</v>
      </c>
      <c r="G23" s="289"/>
      <c r="H23" s="289"/>
      <c r="I23" s="289"/>
      <c r="J23" s="289"/>
      <c r="K23" s="175"/>
    </row>
    <row r="24" spans="2:11" customFormat="1" ht="12.75" customHeight="1">
      <c r="B24" s="178"/>
      <c r="C24" s="179"/>
      <c r="D24" s="179"/>
      <c r="E24" s="179"/>
      <c r="F24" s="179"/>
      <c r="G24" s="179"/>
      <c r="H24" s="179"/>
      <c r="I24" s="179"/>
      <c r="J24" s="179"/>
      <c r="K24" s="175"/>
    </row>
    <row r="25" spans="2:11" customFormat="1" ht="15" customHeight="1">
      <c r="B25" s="178"/>
      <c r="C25" s="289" t="s">
        <v>550</v>
      </c>
      <c r="D25" s="289"/>
      <c r="E25" s="289"/>
      <c r="F25" s="289"/>
      <c r="G25" s="289"/>
      <c r="H25" s="289"/>
      <c r="I25" s="289"/>
      <c r="J25" s="289"/>
      <c r="K25" s="175"/>
    </row>
    <row r="26" spans="2:11" customFormat="1" ht="15" customHeight="1">
      <c r="B26" s="178"/>
      <c r="C26" s="289" t="s">
        <v>551</v>
      </c>
      <c r="D26" s="289"/>
      <c r="E26" s="289"/>
      <c r="F26" s="289"/>
      <c r="G26" s="289"/>
      <c r="H26" s="289"/>
      <c r="I26" s="289"/>
      <c r="J26" s="289"/>
      <c r="K26" s="175"/>
    </row>
    <row r="27" spans="2:11" customFormat="1" ht="15" customHeight="1">
      <c r="B27" s="178"/>
      <c r="C27" s="177"/>
      <c r="D27" s="289" t="s">
        <v>552</v>
      </c>
      <c r="E27" s="289"/>
      <c r="F27" s="289"/>
      <c r="G27" s="289"/>
      <c r="H27" s="289"/>
      <c r="I27" s="289"/>
      <c r="J27" s="289"/>
      <c r="K27" s="175"/>
    </row>
    <row r="28" spans="2:11" customFormat="1" ht="15" customHeight="1">
      <c r="B28" s="178"/>
      <c r="C28" s="179"/>
      <c r="D28" s="289" t="s">
        <v>553</v>
      </c>
      <c r="E28" s="289"/>
      <c r="F28" s="289"/>
      <c r="G28" s="289"/>
      <c r="H28" s="289"/>
      <c r="I28" s="289"/>
      <c r="J28" s="289"/>
      <c r="K28" s="175"/>
    </row>
    <row r="29" spans="2:11" customFormat="1" ht="12.75" customHeight="1">
      <c r="B29" s="178"/>
      <c r="C29" s="179"/>
      <c r="D29" s="179"/>
      <c r="E29" s="179"/>
      <c r="F29" s="179"/>
      <c r="G29" s="179"/>
      <c r="H29" s="179"/>
      <c r="I29" s="179"/>
      <c r="J29" s="179"/>
      <c r="K29" s="175"/>
    </row>
    <row r="30" spans="2:11" customFormat="1" ht="15" customHeight="1">
      <c r="B30" s="178"/>
      <c r="C30" s="179"/>
      <c r="D30" s="289" t="s">
        <v>554</v>
      </c>
      <c r="E30" s="289"/>
      <c r="F30" s="289"/>
      <c r="G30" s="289"/>
      <c r="H30" s="289"/>
      <c r="I30" s="289"/>
      <c r="J30" s="289"/>
      <c r="K30" s="175"/>
    </row>
    <row r="31" spans="2:11" customFormat="1" ht="15" customHeight="1">
      <c r="B31" s="178"/>
      <c r="C31" s="179"/>
      <c r="D31" s="289" t="s">
        <v>555</v>
      </c>
      <c r="E31" s="289"/>
      <c r="F31" s="289"/>
      <c r="G31" s="289"/>
      <c r="H31" s="289"/>
      <c r="I31" s="289"/>
      <c r="J31" s="289"/>
      <c r="K31" s="175"/>
    </row>
    <row r="32" spans="2:11" customFormat="1" ht="12.75" customHeight="1">
      <c r="B32" s="178"/>
      <c r="C32" s="179"/>
      <c r="D32" s="179"/>
      <c r="E32" s="179"/>
      <c r="F32" s="179"/>
      <c r="G32" s="179"/>
      <c r="H32" s="179"/>
      <c r="I32" s="179"/>
      <c r="J32" s="179"/>
      <c r="K32" s="175"/>
    </row>
    <row r="33" spans="2:11" customFormat="1" ht="15" customHeight="1">
      <c r="B33" s="178"/>
      <c r="C33" s="179"/>
      <c r="D33" s="289" t="s">
        <v>556</v>
      </c>
      <c r="E33" s="289"/>
      <c r="F33" s="289"/>
      <c r="G33" s="289"/>
      <c r="H33" s="289"/>
      <c r="I33" s="289"/>
      <c r="J33" s="289"/>
      <c r="K33" s="175"/>
    </row>
    <row r="34" spans="2:11" customFormat="1" ht="15" customHeight="1">
      <c r="B34" s="178"/>
      <c r="C34" s="179"/>
      <c r="D34" s="289" t="s">
        <v>557</v>
      </c>
      <c r="E34" s="289"/>
      <c r="F34" s="289"/>
      <c r="G34" s="289"/>
      <c r="H34" s="289"/>
      <c r="I34" s="289"/>
      <c r="J34" s="289"/>
      <c r="K34" s="175"/>
    </row>
    <row r="35" spans="2:11" customFormat="1" ht="15" customHeight="1">
      <c r="B35" s="178"/>
      <c r="C35" s="179"/>
      <c r="D35" s="289" t="s">
        <v>558</v>
      </c>
      <c r="E35" s="289"/>
      <c r="F35" s="289"/>
      <c r="G35" s="289"/>
      <c r="H35" s="289"/>
      <c r="I35" s="289"/>
      <c r="J35" s="289"/>
      <c r="K35" s="175"/>
    </row>
    <row r="36" spans="2:11" customFormat="1" ht="15" customHeight="1">
      <c r="B36" s="178"/>
      <c r="C36" s="179"/>
      <c r="D36" s="177"/>
      <c r="E36" s="180" t="s">
        <v>118</v>
      </c>
      <c r="F36" s="177"/>
      <c r="G36" s="289" t="s">
        <v>559</v>
      </c>
      <c r="H36" s="289"/>
      <c r="I36" s="289"/>
      <c r="J36" s="289"/>
      <c r="K36" s="175"/>
    </row>
    <row r="37" spans="2:11" customFormat="1" ht="30.75" customHeight="1">
      <c r="B37" s="178"/>
      <c r="C37" s="179"/>
      <c r="D37" s="177"/>
      <c r="E37" s="180" t="s">
        <v>560</v>
      </c>
      <c r="F37" s="177"/>
      <c r="G37" s="289" t="s">
        <v>561</v>
      </c>
      <c r="H37" s="289"/>
      <c r="I37" s="289"/>
      <c r="J37" s="289"/>
      <c r="K37" s="175"/>
    </row>
    <row r="38" spans="2:11" customFormat="1" ht="15" customHeight="1">
      <c r="B38" s="178"/>
      <c r="C38" s="179"/>
      <c r="D38" s="177"/>
      <c r="E38" s="180" t="s">
        <v>55</v>
      </c>
      <c r="F38" s="177"/>
      <c r="G38" s="289" t="s">
        <v>562</v>
      </c>
      <c r="H38" s="289"/>
      <c r="I38" s="289"/>
      <c r="J38" s="289"/>
      <c r="K38" s="175"/>
    </row>
    <row r="39" spans="2:11" customFormat="1" ht="15" customHeight="1">
      <c r="B39" s="178"/>
      <c r="C39" s="179"/>
      <c r="D39" s="177"/>
      <c r="E39" s="180" t="s">
        <v>56</v>
      </c>
      <c r="F39" s="177"/>
      <c r="G39" s="289" t="s">
        <v>563</v>
      </c>
      <c r="H39" s="289"/>
      <c r="I39" s="289"/>
      <c r="J39" s="289"/>
      <c r="K39" s="175"/>
    </row>
    <row r="40" spans="2:11" customFormat="1" ht="15" customHeight="1">
      <c r="B40" s="178"/>
      <c r="C40" s="179"/>
      <c r="D40" s="177"/>
      <c r="E40" s="180" t="s">
        <v>119</v>
      </c>
      <c r="F40" s="177"/>
      <c r="G40" s="289" t="s">
        <v>564</v>
      </c>
      <c r="H40" s="289"/>
      <c r="I40" s="289"/>
      <c r="J40" s="289"/>
      <c r="K40" s="175"/>
    </row>
    <row r="41" spans="2:11" customFormat="1" ht="15" customHeight="1">
      <c r="B41" s="178"/>
      <c r="C41" s="179"/>
      <c r="D41" s="177"/>
      <c r="E41" s="180" t="s">
        <v>120</v>
      </c>
      <c r="F41" s="177"/>
      <c r="G41" s="289" t="s">
        <v>565</v>
      </c>
      <c r="H41" s="289"/>
      <c r="I41" s="289"/>
      <c r="J41" s="289"/>
      <c r="K41" s="175"/>
    </row>
    <row r="42" spans="2:11" customFormat="1" ht="15" customHeight="1">
      <c r="B42" s="178"/>
      <c r="C42" s="179"/>
      <c r="D42" s="177"/>
      <c r="E42" s="180" t="s">
        <v>566</v>
      </c>
      <c r="F42" s="177"/>
      <c r="G42" s="289" t="s">
        <v>567</v>
      </c>
      <c r="H42" s="289"/>
      <c r="I42" s="289"/>
      <c r="J42" s="289"/>
      <c r="K42" s="175"/>
    </row>
    <row r="43" spans="2:11" customFormat="1" ht="15" customHeight="1">
      <c r="B43" s="178"/>
      <c r="C43" s="179"/>
      <c r="D43" s="177"/>
      <c r="E43" s="180"/>
      <c r="F43" s="177"/>
      <c r="G43" s="289" t="s">
        <v>568</v>
      </c>
      <c r="H43" s="289"/>
      <c r="I43" s="289"/>
      <c r="J43" s="289"/>
      <c r="K43" s="175"/>
    </row>
    <row r="44" spans="2:11" customFormat="1" ht="15" customHeight="1">
      <c r="B44" s="178"/>
      <c r="C44" s="179"/>
      <c r="D44" s="177"/>
      <c r="E44" s="180" t="s">
        <v>569</v>
      </c>
      <c r="F44" s="177"/>
      <c r="G44" s="289" t="s">
        <v>570</v>
      </c>
      <c r="H44" s="289"/>
      <c r="I44" s="289"/>
      <c r="J44" s="289"/>
      <c r="K44" s="175"/>
    </row>
    <row r="45" spans="2:11" customFormat="1" ht="15" customHeight="1">
      <c r="B45" s="178"/>
      <c r="C45" s="179"/>
      <c r="D45" s="177"/>
      <c r="E45" s="180" t="s">
        <v>122</v>
      </c>
      <c r="F45" s="177"/>
      <c r="G45" s="289" t="s">
        <v>571</v>
      </c>
      <c r="H45" s="289"/>
      <c r="I45" s="289"/>
      <c r="J45" s="289"/>
      <c r="K45" s="175"/>
    </row>
    <row r="46" spans="2:11" customFormat="1" ht="12.75" customHeight="1">
      <c r="B46" s="178"/>
      <c r="C46" s="179"/>
      <c r="D46" s="177"/>
      <c r="E46" s="177"/>
      <c r="F46" s="177"/>
      <c r="G46" s="177"/>
      <c r="H46" s="177"/>
      <c r="I46" s="177"/>
      <c r="J46" s="177"/>
      <c r="K46" s="175"/>
    </row>
    <row r="47" spans="2:11" customFormat="1" ht="15" customHeight="1">
      <c r="B47" s="178"/>
      <c r="C47" s="179"/>
      <c r="D47" s="289" t="s">
        <v>572</v>
      </c>
      <c r="E47" s="289"/>
      <c r="F47" s="289"/>
      <c r="G47" s="289"/>
      <c r="H47" s="289"/>
      <c r="I47" s="289"/>
      <c r="J47" s="289"/>
      <c r="K47" s="175"/>
    </row>
    <row r="48" spans="2:11" customFormat="1" ht="15" customHeight="1">
      <c r="B48" s="178"/>
      <c r="C48" s="179"/>
      <c r="D48" s="179"/>
      <c r="E48" s="289" t="s">
        <v>573</v>
      </c>
      <c r="F48" s="289"/>
      <c r="G48" s="289"/>
      <c r="H48" s="289"/>
      <c r="I48" s="289"/>
      <c r="J48" s="289"/>
      <c r="K48" s="175"/>
    </row>
    <row r="49" spans="2:11" customFormat="1" ht="15" customHeight="1">
      <c r="B49" s="178"/>
      <c r="C49" s="179"/>
      <c r="D49" s="179"/>
      <c r="E49" s="289" t="s">
        <v>574</v>
      </c>
      <c r="F49" s="289"/>
      <c r="G49" s="289"/>
      <c r="H49" s="289"/>
      <c r="I49" s="289"/>
      <c r="J49" s="289"/>
      <c r="K49" s="175"/>
    </row>
    <row r="50" spans="2:11" customFormat="1" ht="15" customHeight="1">
      <c r="B50" s="178"/>
      <c r="C50" s="179"/>
      <c r="D50" s="179"/>
      <c r="E50" s="289" t="s">
        <v>575</v>
      </c>
      <c r="F50" s="289"/>
      <c r="G50" s="289"/>
      <c r="H50" s="289"/>
      <c r="I50" s="289"/>
      <c r="J50" s="289"/>
      <c r="K50" s="175"/>
    </row>
    <row r="51" spans="2:11" customFormat="1" ht="15" customHeight="1">
      <c r="B51" s="178"/>
      <c r="C51" s="179"/>
      <c r="D51" s="289" t="s">
        <v>576</v>
      </c>
      <c r="E51" s="289"/>
      <c r="F51" s="289"/>
      <c r="G51" s="289"/>
      <c r="H51" s="289"/>
      <c r="I51" s="289"/>
      <c r="J51" s="289"/>
      <c r="K51" s="175"/>
    </row>
    <row r="52" spans="2:11" customFormat="1" ht="25.5" customHeight="1">
      <c r="B52" s="174"/>
      <c r="C52" s="291" t="s">
        <v>577</v>
      </c>
      <c r="D52" s="291"/>
      <c r="E52" s="291"/>
      <c r="F52" s="291"/>
      <c r="G52" s="291"/>
      <c r="H52" s="291"/>
      <c r="I52" s="291"/>
      <c r="J52" s="291"/>
      <c r="K52" s="175"/>
    </row>
    <row r="53" spans="2:11" customFormat="1" ht="5.25" customHeight="1">
      <c r="B53" s="174"/>
      <c r="C53" s="176"/>
      <c r="D53" s="176"/>
      <c r="E53" s="176"/>
      <c r="F53" s="176"/>
      <c r="G53" s="176"/>
      <c r="H53" s="176"/>
      <c r="I53" s="176"/>
      <c r="J53" s="176"/>
      <c r="K53" s="175"/>
    </row>
    <row r="54" spans="2:11" customFormat="1" ht="15" customHeight="1">
      <c r="B54" s="174"/>
      <c r="C54" s="289" t="s">
        <v>578</v>
      </c>
      <c r="D54" s="289"/>
      <c r="E54" s="289"/>
      <c r="F54" s="289"/>
      <c r="G54" s="289"/>
      <c r="H54" s="289"/>
      <c r="I54" s="289"/>
      <c r="J54" s="289"/>
      <c r="K54" s="175"/>
    </row>
    <row r="55" spans="2:11" customFormat="1" ht="15" customHeight="1">
      <c r="B55" s="174"/>
      <c r="C55" s="289" t="s">
        <v>579</v>
      </c>
      <c r="D55" s="289"/>
      <c r="E55" s="289"/>
      <c r="F55" s="289"/>
      <c r="G55" s="289"/>
      <c r="H55" s="289"/>
      <c r="I55" s="289"/>
      <c r="J55" s="289"/>
      <c r="K55" s="175"/>
    </row>
    <row r="56" spans="2:11" customFormat="1" ht="12.75" customHeight="1">
      <c r="B56" s="174"/>
      <c r="C56" s="177"/>
      <c r="D56" s="177"/>
      <c r="E56" s="177"/>
      <c r="F56" s="177"/>
      <c r="G56" s="177"/>
      <c r="H56" s="177"/>
      <c r="I56" s="177"/>
      <c r="J56" s="177"/>
      <c r="K56" s="175"/>
    </row>
    <row r="57" spans="2:11" customFormat="1" ht="15" customHeight="1">
      <c r="B57" s="174"/>
      <c r="C57" s="289" t="s">
        <v>580</v>
      </c>
      <c r="D57" s="289"/>
      <c r="E57" s="289"/>
      <c r="F57" s="289"/>
      <c r="G57" s="289"/>
      <c r="H57" s="289"/>
      <c r="I57" s="289"/>
      <c r="J57" s="289"/>
      <c r="K57" s="175"/>
    </row>
    <row r="58" spans="2:11" customFormat="1" ht="15" customHeight="1">
      <c r="B58" s="174"/>
      <c r="C58" s="179"/>
      <c r="D58" s="289" t="s">
        <v>581</v>
      </c>
      <c r="E58" s="289"/>
      <c r="F58" s="289"/>
      <c r="G58" s="289"/>
      <c r="H58" s="289"/>
      <c r="I58" s="289"/>
      <c r="J58" s="289"/>
      <c r="K58" s="175"/>
    </row>
    <row r="59" spans="2:11" customFormat="1" ht="15" customHeight="1">
      <c r="B59" s="174"/>
      <c r="C59" s="179"/>
      <c r="D59" s="289" t="s">
        <v>582</v>
      </c>
      <c r="E59" s="289"/>
      <c r="F59" s="289"/>
      <c r="G59" s="289"/>
      <c r="H59" s="289"/>
      <c r="I59" s="289"/>
      <c r="J59" s="289"/>
      <c r="K59" s="175"/>
    </row>
    <row r="60" spans="2:11" customFormat="1" ht="15" customHeight="1">
      <c r="B60" s="174"/>
      <c r="C60" s="179"/>
      <c r="D60" s="289" t="s">
        <v>583</v>
      </c>
      <c r="E60" s="289"/>
      <c r="F60" s="289"/>
      <c r="G60" s="289"/>
      <c r="H60" s="289"/>
      <c r="I60" s="289"/>
      <c r="J60" s="289"/>
      <c r="K60" s="175"/>
    </row>
    <row r="61" spans="2:11" customFormat="1" ht="15" customHeight="1">
      <c r="B61" s="174"/>
      <c r="C61" s="179"/>
      <c r="D61" s="289" t="s">
        <v>584</v>
      </c>
      <c r="E61" s="289"/>
      <c r="F61" s="289"/>
      <c r="G61" s="289"/>
      <c r="H61" s="289"/>
      <c r="I61" s="289"/>
      <c r="J61" s="289"/>
      <c r="K61" s="175"/>
    </row>
    <row r="62" spans="2:11" customFormat="1" ht="15" customHeight="1">
      <c r="B62" s="174"/>
      <c r="C62" s="179"/>
      <c r="D62" s="293" t="s">
        <v>585</v>
      </c>
      <c r="E62" s="293"/>
      <c r="F62" s="293"/>
      <c r="G62" s="293"/>
      <c r="H62" s="293"/>
      <c r="I62" s="293"/>
      <c r="J62" s="293"/>
      <c r="K62" s="175"/>
    </row>
    <row r="63" spans="2:11" customFormat="1" ht="15" customHeight="1">
      <c r="B63" s="174"/>
      <c r="C63" s="179"/>
      <c r="D63" s="289" t="s">
        <v>586</v>
      </c>
      <c r="E63" s="289"/>
      <c r="F63" s="289"/>
      <c r="G63" s="289"/>
      <c r="H63" s="289"/>
      <c r="I63" s="289"/>
      <c r="J63" s="289"/>
      <c r="K63" s="175"/>
    </row>
    <row r="64" spans="2:11" customFormat="1" ht="12.75" customHeight="1">
      <c r="B64" s="174"/>
      <c r="C64" s="179"/>
      <c r="D64" s="179"/>
      <c r="E64" s="182"/>
      <c r="F64" s="179"/>
      <c r="G64" s="179"/>
      <c r="H64" s="179"/>
      <c r="I64" s="179"/>
      <c r="J64" s="179"/>
      <c r="K64" s="175"/>
    </row>
    <row r="65" spans="2:11" customFormat="1" ht="15" customHeight="1">
      <c r="B65" s="174"/>
      <c r="C65" s="179"/>
      <c r="D65" s="289" t="s">
        <v>587</v>
      </c>
      <c r="E65" s="289"/>
      <c r="F65" s="289"/>
      <c r="G65" s="289"/>
      <c r="H65" s="289"/>
      <c r="I65" s="289"/>
      <c r="J65" s="289"/>
      <c r="K65" s="175"/>
    </row>
    <row r="66" spans="2:11" customFormat="1" ht="15" customHeight="1">
      <c r="B66" s="174"/>
      <c r="C66" s="179"/>
      <c r="D66" s="293" t="s">
        <v>588</v>
      </c>
      <c r="E66" s="293"/>
      <c r="F66" s="293"/>
      <c r="G66" s="293"/>
      <c r="H66" s="293"/>
      <c r="I66" s="293"/>
      <c r="J66" s="293"/>
      <c r="K66" s="175"/>
    </row>
    <row r="67" spans="2:11" customFormat="1" ht="15" customHeight="1">
      <c r="B67" s="174"/>
      <c r="C67" s="179"/>
      <c r="D67" s="289" t="s">
        <v>589</v>
      </c>
      <c r="E67" s="289"/>
      <c r="F67" s="289"/>
      <c r="G67" s="289"/>
      <c r="H67" s="289"/>
      <c r="I67" s="289"/>
      <c r="J67" s="289"/>
      <c r="K67" s="175"/>
    </row>
    <row r="68" spans="2:11" customFormat="1" ht="15" customHeight="1">
      <c r="B68" s="174"/>
      <c r="C68" s="179"/>
      <c r="D68" s="289" t="s">
        <v>590</v>
      </c>
      <c r="E68" s="289"/>
      <c r="F68" s="289"/>
      <c r="G68" s="289"/>
      <c r="H68" s="289"/>
      <c r="I68" s="289"/>
      <c r="J68" s="289"/>
      <c r="K68" s="175"/>
    </row>
    <row r="69" spans="2:11" customFormat="1" ht="15" customHeight="1">
      <c r="B69" s="174"/>
      <c r="C69" s="179"/>
      <c r="D69" s="289" t="s">
        <v>591</v>
      </c>
      <c r="E69" s="289"/>
      <c r="F69" s="289"/>
      <c r="G69" s="289"/>
      <c r="H69" s="289"/>
      <c r="I69" s="289"/>
      <c r="J69" s="289"/>
      <c r="K69" s="175"/>
    </row>
    <row r="70" spans="2:11" customFormat="1" ht="15" customHeight="1">
      <c r="B70" s="174"/>
      <c r="C70" s="179"/>
      <c r="D70" s="289" t="s">
        <v>592</v>
      </c>
      <c r="E70" s="289"/>
      <c r="F70" s="289"/>
      <c r="G70" s="289"/>
      <c r="H70" s="289"/>
      <c r="I70" s="289"/>
      <c r="J70" s="289"/>
      <c r="K70" s="175"/>
    </row>
    <row r="71" spans="2:11" customFormat="1" ht="12.75" customHeight="1">
      <c r="B71" s="183"/>
      <c r="C71" s="184"/>
      <c r="D71" s="184"/>
      <c r="E71" s="184"/>
      <c r="F71" s="184"/>
      <c r="G71" s="184"/>
      <c r="H71" s="184"/>
      <c r="I71" s="184"/>
      <c r="J71" s="184"/>
      <c r="K71" s="185"/>
    </row>
    <row r="72" spans="2:11" customFormat="1" ht="18.75" customHeight="1">
      <c r="B72" s="186"/>
      <c r="C72" s="186"/>
      <c r="D72" s="186"/>
      <c r="E72" s="186"/>
      <c r="F72" s="186"/>
      <c r="G72" s="186"/>
      <c r="H72" s="186"/>
      <c r="I72" s="186"/>
      <c r="J72" s="186"/>
      <c r="K72" s="187"/>
    </row>
    <row r="73" spans="2:11" customFormat="1" ht="18.75" customHeight="1">
      <c r="B73" s="187"/>
      <c r="C73" s="187"/>
      <c r="D73" s="187"/>
      <c r="E73" s="187"/>
      <c r="F73" s="187"/>
      <c r="G73" s="187"/>
      <c r="H73" s="187"/>
      <c r="I73" s="187"/>
      <c r="J73" s="187"/>
      <c r="K73" s="187"/>
    </row>
    <row r="74" spans="2:11" customFormat="1" ht="7.5" customHeight="1">
      <c r="B74" s="188"/>
      <c r="C74" s="189"/>
      <c r="D74" s="189"/>
      <c r="E74" s="189"/>
      <c r="F74" s="189"/>
      <c r="G74" s="189"/>
      <c r="H74" s="189"/>
      <c r="I74" s="189"/>
      <c r="J74" s="189"/>
      <c r="K74" s="190"/>
    </row>
    <row r="75" spans="2:11" customFormat="1" ht="45" customHeight="1">
      <c r="B75" s="191"/>
      <c r="C75" s="292" t="s">
        <v>593</v>
      </c>
      <c r="D75" s="292"/>
      <c r="E75" s="292"/>
      <c r="F75" s="292"/>
      <c r="G75" s="292"/>
      <c r="H75" s="292"/>
      <c r="I75" s="292"/>
      <c r="J75" s="292"/>
      <c r="K75" s="192"/>
    </row>
    <row r="76" spans="2:11" customFormat="1" ht="17.25" customHeight="1">
      <c r="B76" s="191"/>
      <c r="C76" s="193" t="s">
        <v>594</v>
      </c>
      <c r="D76" s="193"/>
      <c r="E76" s="193"/>
      <c r="F76" s="193" t="s">
        <v>595</v>
      </c>
      <c r="G76" s="194"/>
      <c r="H76" s="193" t="s">
        <v>56</v>
      </c>
      <c r="I76" s="193" t="s">
        <v>59</v>
      </c>
      <c r="J76" s="193" t="s">
        <v>596</v>
      </c>
      <c r="K76" s="192"/>
    </row>
    <row r="77" spans="2:11" customFormat="1" ht="17.25" customHeight="1">
      <c r="B77" s="191"/>
      <c r="C77" s="195" t="s">
        <v>597</v>
      </c>
      <c r="D77" s="195"/>
      <c r="E77" s="195"/>
      <c r="F77" s="196" t="s">
        <v>598</v>
      </c>
      <c r="G77" s="197"/>
      <c r="H77" s="195"/>
      <c r="I77" s="195"/>
      <c r="J77" s="195" t="s">
        <v>599</v>
      </c>
      <c r="K77" s="192"/>
    </row>
    <row r="78" spans="2:11" customFormat="1" ht="5.25" customHeight="1">
      <c r="B78" s="191"/>
      <c r="C78" s="198"/>
      <c r="D78" s="198"/>
      <c r="E78" s="198"/>
      <c r="F78" s="198"/>
      <c r="G78" s="199"/>
      <c r="H78" s="198"/>
      <c r="I78" s="198"/>
      <c r="J78" s="198"/>
      <c r="K78" s="192"/>
    </row>
    <row r="79" spans="2:11" customFormat="1" ht="15" customHeight="1">
      <c r="B79" s="191"/>
      <c r="C79" s="180" t="s">
        <v>55</v>
      </c>
      <c r="D79" s="200"/>
      <c r="E79" s="200"/>
      <c r="F79" s="201" t="s">
        <v>600</v>
      </c>
      <c r="G79" s="202"/>
      <c r="H79" s="180" t="s">
        <v>601</v>
      </c>
      <c r="I79" s="180" t="s">
        <v>602</v>
      </c>
      <c r="J79" s="180">
        <v>20</v>
      </c>
      <c r="K79" s="192"/>
    </row>
    <row r="80" spans="2:11" customFormat="1" ht="15" customHeight="1">
      <c r="B80" s="191"/>
      <c r="C80" s="180" t="s">
        <v>603</v>
      </c>
      <c r="D80" s="180"/>
      <c r="E80" s="180"/>
      <c r="F80" s="201" t="s">
        <v>600</v>
      </c>
      <c r="G80" s="202"/>
      <c r="H80" s="180" t="s">
        <v>604</v>
      </c>
      <c r="I80" s="180" t="s">
        <v>602</v>
      </c>
      <c r="J80" s="180">
        <v>120</v>
      </c>
      <c r="K80" s="192"/>
    </row>
    <row r="81" spans="2:11" customFormat="1" ht="15" customHeight="1">
      <c r="B81" s="203"/>
      <c r="C81" s="180" t="s">
        <v>605</v>
      </c>
      <c r="D81" s="180"/>
      <c r="E81" s="180"/>
      <c r="F81" s="201" t="s">
        <v>606</v>
      </c>
      <c r="G81" s="202"/>
      <c r="H81" s="180" t="s">
        <v>607</v>
      </c>
      <c r="I81" s="180" t="s">
        <v>602</v>
      </c>
      <c r="J81" s="180">
        <v>50</v>
      </c>
      <c r="K81" s="192"/>
    </row>
    <row r="82" spans="2:11" customFormat="1" ht="15" customHeight="1">
      <c r="B82" s="203"/>
      <c r="C82" s="180" t="s">
        <v>608</v>
      </c>
      <c r="D82" s="180"/>
      <c r="E82" s="180"/>
      <c r="F82" s="201" t="s">
        <v>600</v>
      </c>
      <c r="G82" s="202"/>
      <c r="H82" s="180" t="s">
        <v>609</v>
      </c>
      <c r="I82" s="180" t="s">
        <v>610</v>
      </c>
      <c r="J82" s="180"/>
      <c r="K82" s="192"/>
    </row>
    <row r="83" spans="2:11" customFormat="1" ht="15" customHeight="1">
      <c r="B83" s="203"/>
      <c r="C83" s="180" t="s">
        <v>611</v>
      </c>
      <c r="D83" s="180"/>
      <c r="E83" s="180"/>
      <c r="F83" s="201" t="s">
        <v>606</v>
      </c>
      <c r="G83" s="180"/>
      <c r="H83" s="180" t="s">
        <v>612</v>
      </c>
      <c r="I83" s="180" t="s">
        <v>602</v>
      </c>
      <c r="J83" s="180">
        <v>15</v>
      </c>
      <c r="K83" s="192"/>
    </row>
    <row r="84" spans="2:11" customFormat="1" ht="15" customHeight="1">
      <c r="B84" s="203"/>
      <c r="C84" s="180" t="s">
        <v>613</v>
      </c>
      <c r="D84" s="180"/>
      <c r="E84" s="180"/>
      <c r="F84" s="201" t="s">
        <v>606</v>
      </c>
      <c r="G84" s="180"/>
      <c r="H84" s="180" t="s">
        <v>614</v>
      </c>
      <c r="I84" s="180" t="s">
        <v>602</v>
      </c>
      <c r="J84" s="180">
        <v>15</v>
      </c>
      <c r="K84" s="192"/>
    </row>
    <row r="85" spans="2:11" customFormat="1" ht="15" customHeight="1">
      <c r="B85" s="203"/>
      <c r="C85" s="180" t="s">
        <v>615</v>
      </c>
      <c r="D85" s="180"/>
      <c r="E85" s="180"/>
      <c r="F85" s="201" t="s">
        <v>606</v>
      </c>
      <c r="G85" s="180"/>
      <c r="H85" s="180" t="s">
        <v>616</v>
      </c>
      <c r="I85" s="180" t="s">
        <v>602</v>
      </c>
      <c r="J85" s="180">
        <v>20</v>
      </c>
      <c r="K85" s="192"/>
    </row>
    <row r="86" spans="2:11" customFormat="1" ht="15" customHeight="1">
      <c r="B86" s="203"/>
      <c r="C86" s="180" t="s">
        <v>617</v>
      </c>
      <c r="D86" s="180"/>
      <c r="E86" s="180"/>
      <c r="F86" s="201" t="s">
        <v>606</v>
      </c>
      <c r="G86" s="180"/>
      <c r="H86" s="180" t="s">
        <v>618</v>
      </c>
      <c r="I86" s="180" t="s">
        <v>602</v>
      </c>
      <c r="J86" s="180">
        <v>20</v>
      </c>
      <c r="K86" s="192"/>
    </row>
    <row r="87" spans="2:11" customFormat="1" ht="15" customHeight="1">
      <c r="B87" s="203"/>
      <c r="C87" s="180" t="s">
        <v>619</v>
      </c>
      <c r="D87" s="180"/>
      <c r="E87" s="180"/>
      <c r="F87" s="201" t="s">
        <v>606</v>
      </c>
      <c r="G87" s="202"/>
      <c r="H87" s="180" t="s">
        <v>620</v>
      </c>
      <c r="I87" s="180" t="s">
        <v>602</v>
      </c>
      <c r="J87" s="180">
        <v>50</v>
      </c>
      <c r="K87" s="192"/>
    </row>
    <row r="88" spans="2:11" customFormat="1" ht="15" customHeight="1">
      <c r="B88" s="203"/>
      <c r="C88" s="180" t="s">
        <v>621</v>
      </c>
      <c r="D88" s="180"/>
      <c r="E88" s="180"/>
      <c r="F88" s="201" t="s">
        <v>606</v>
      </c>
      <c r="G88" s="202"/>
      <c r="H88" s="180" t="s">
        <v>622</v>
      </c>
      <c r="I88" s="180" t="s">
        <v>602</v>
      </c>
      <c r="J88" s="180">
        <v>20</v>
      </c>
      <c r="K88" s="192"/>
    </row>
    <row r="89" spans="2:11" customFormat="1" ht="15" customHeight="1">
      <c r="B89" s="203"/>
      <c r="C89" s="180" t="s">
        <v>623</v>
      </c>
      <c r="D89" s="180"/>
      <c r="E89" s="180"/>
      <c r="F89" s="201" t="s">
        <v>606</v>
      </c>
      <c r="G89" s="202"/>
      <c r="H89" s="180" t="s">
        <v>624</v>
      </c>
      <c r="I89" s="180" t="s">
        <v>602</v>
      </c>
      <c r="J89" s="180">
        <v>20</v>
      </c>
      <c r="K89" s="192"/>
    </row>
    <row r="90" spans="2:11" customFormat="1" ht="15" customHeight="1">
      <c r="B90" s="203"/>
      <c r="C90" s="180" t="s">
        <v>625</v>
      </c>
      <c r="D90" s="180"/>
      <c r="E90" s="180"/>
      <c r="F90" s="201" t="s">
        <v>606</v>
      </c>
      <c r="G90" s="202"/>
      <c r="H90" s="180" t="s">
        <v>626</v>
      </c>
      <c r="I90" s="180" t="s">
        <v>602</v>
      </c>
      <c r="J90" s="180">
        <v>50</v>
      </c>
      <c r="K90" s="192"/>
    </row>
    <row r="91" spans="2:11" customFormat="1" ht="15" customHeight="1">
      <c r="B91" s="203"/>
      <c r="C91" s="180" t="s">
        <v>627</v>
      </c>
      <c r="D91" s="180"/>
      <c r="E91" s="180"/>
      <c r="F91" s="201" t="s">
        <v>606</v>
      </c>
      <c r="G91" s="202"/>
      <c r="H91" s="180" t="s">
        <v>627</v>
      </c>
      <c r="I91" s="180" t="s">
        <v>602</v>
      </c>
      <c r="J91" s="180">
        <v>50</v>
      </c>
      <c r="K91" s="192"/>
    </row>
    <row r="92" spans="2:11" customFormat="1" ht="15" customHeight="1">
      <c r="B92" s="203"/>
      <c r="C92" s="180" t="s">
        <v>628</v>
      </c>
      <c r="D92" s="180"/>
      <c r="E92" s="180"/>
      <c r="F92" s="201" t="s">
        <v>606</v>
      </c>
      <c r="G92" s="202"/>
      <c r="H92" s="180" t="s">
        <v>629</v>
      </c>
      <c r="I92" s="180" t="s">
        <v>602</v>
      </c>
      <c r="J92" s="180">
        <v>255</v>
      </c>
      <c r="K92" s="192"/>
    </row>
    <row r="93" spans="2:11" customFormat="1" ht="15" customHeight="1">
      <c r="B93" s="203"/>
      <c r="C93" s="180" t="s">
        <v>630</v>
      </c>
      <c r="D93" s="180"/>
      <c r="E93" s="180"/>
      <c r="F93" s="201" t="s">
        <v>600</v>
      </c>
      <c r="G93" s="202"/>
      <c r="H93" s="180" t="s">
        <v>631</v>
      </c>
      <c r="I93" s="180" t="s">
        <v>632</v>
      </c>
      <c r="J93" s="180"/>
      <c r="K93" s="192"/>
    </row>
    <row r="94" spans="2:11" customFormat="1" ht="15" customHeight="1">
      <c r="B94" s="203"/>
      <c r="C94" s="180" t="s">
        <v>633</v>
      </c>
      <c r="D94" s="180"/>
      <c r="E94" s="180"/>
      <c r="F94" s="201" t="s">
        <v>600</v>
      </c>
      <c r="G94" s="202"/>
      <c r="H94" s="180" t="s">
        <v>634</v>
      </c>
      <c r="I94" s="180" t="s">
        <v>635</v>
      </c>
      <c r="J94" s="180"/>
      <c r="K94" s="192"/>
    </row>
    <row r="95" spans="2:11" customFormat="1" ht="15" customHeight="1">
      <c r="B95" s="203"/>
      <c r="C95" s="180" t="s">
        <v>636</v>
      </c>
      <c r="D95" s="180"/>
      <c r="E95" s="180"/>
      <c r="F95" s="201" t="s">
        <v>600</v>
      </c>
      <c r="G95" s="202"/>
      <c r="H95" s="180" t="s">
        <v>636</v>
      </c>
      <c r="I95" s="180" t="s">
        <v>635</v>
      </c>
      <c r="J95" s="180"/>
      <c r="K95" s="192"/>
    </row>
    <row r="96" spans="2:11" customFormat="1" ht="15" customHeight="1">
      <c r="B96" s="203"/>
      <c r="C96" s="180" t="s">
        <v>40</v>
      </c>
      <c r="D96" s="180"/>
      <c r="E96" s="180"/>
      <c r="F96" s="201" t="s">
        <v>600</v>
      </c>
      <c r="G96" s="202"/>
      <c r="H96" s="180" t="s">
        <v>637</v>
      </c>
      <c r="I96" s="180" t="s">
        <v>635</v>
      </c>
      <c r="J96" s="180"/>
      <c r="K96" s="192"/>
    </row>
    <row r="97" spans="2:11" customFormat="1" ht="15" customHeight="1">
      <c r="B97" s="203"/>
      <c r="C97" s="180" t="s">
        <v>50</v>
      </c>
      <c r="D97" s="180"/>
      <c r="E97" s="180"/>
      <c r="F97" s="201" t="s">
        <v>600</v>
      </c>
      <c r="G97" s="202"/>
      <c r="H97" s="180" t="s">
        <v>638</v>
      </c>
      <c r="I97" s="180" t="s">
        <v>635</v>
      </c>
      <c r="J97" s="180"/>
      <c r="K97" s="192"/>
    </row>
    <row r="98" spans="2:11" customFormat="1" ht="15" customHeight="1">
      <c r="B98" s="204"/>
      <c r="C98" s="205"/>
      <c r="D98" s="205"/>
      <c r="E98" s="205"/>
      <c r="F98" s="205"/>
      <c r="G98" s="205"/>
      <c r="H98" s="205"/>
      <c r="I98" s="205"/>
      <c r="J98" s="205"/>
      <c r="K98" s="206"/>
    </row>
    <row r="99" spans="2:11" customFormat="1" ht="18.75" customHeight="1">
      <c r="B99" s="207"/>
      <c r="C99" s="208"/>
      <c r="D99" s="208"/>
      <c r="E99" s="208"/>
      <c r="F99" s="208"/>
      <c r="G99" s="208"/>
      <c r="H99" s="208"/>
      <c r="I99" s="208"/>
      <c r="J99" s="208"/>
      <c r="K99" s="207"/>
    </row>
    <row r="100" spans="2:11" customFormat="1" ht="18.75" customHeight="1">
      <c r="B100" s="187"/>
      <c r="C100" s="187"/>
      <c r="D100" s="187"/>
      <c r="E100" s="187"/>
      <c r="F100" s="187"/>
      <c r="G100" s="187"/>
      <c r="H100" s="187"/>
      <c r="I100" s="187"/>
      <c r="J100" s="187"/>
      <c r="K100" s="187"/>
    </row>
    <row r="101" spans="2:11" customFormat="1" ht="7.5" customHeight="1">
      <c r="B101" s="188"/>
      <c r="C101" s="189"/>
      <c r="D101" s="189"/>
      <c r="E101" s="189"/>
      <c r="F101" s="189"/>
      <c r="G101" s="189"/>
      <c r="H101" s="189"/>
      <c r="I101" s="189"/>
      <c r="J101" s="189"/>
      <c r="K101" s="190"/>
    </row>
    <row r="102" spans="2:11" customFormat="1" ht="45" customHeight="1">
      <c r="B102" s="191"/>
      <c r="C102" s="292" t="s">
        <v>639</v>
      </c>
      <c r="D102" s="292"/>
      <c r="E102" s="292"/>
      <c r="F102" s="292"/>
      <c r="G102" s="292"/>
      <c r="H102" s="292"/>
      <c r="I102" s="292"/>
      <c r="J102" s="292"/>
      <c r="K102" s="192"/>
    </row>
    <row r="103" spans="2:11" customFormat="1" ht="17.25" customHeight="1">
      <c r="B103" s="191"/>
      <c r="C103" s="193" t="s">
        <v>594</v>
      </c>
      <c r="D103" s="193"/>
      <c r="E103" s="193"/>
      <c r="F103" s="193" t="s">
        <v>595</v>
      </c>
      <c r="G103" s="194"/>
      <c r="H103" s="193" t="s">
        <v>56</v>
      </c>
      <c r="I103" s="193" t="s">
        <v>59</v>
      </c>
      <c r="J103" s="193" t="s">
        <v>596</v>
      </c>
      <c r="K103" s="192"/>
    </row>
    <row r="104" spans="2:11" customFormat="1" ht="17.25" customHeight="1">
      <c r="B104" s="191"/>
      <c r="C104" s="195" t="s">
        <v>597</v>
      </c>
      <c r="D104" s="195"/>
      <c r="E104" s="195"/>
      <c r="F104" s="196" t="s">
        <v>598</v>
      </c>
      <c r="G104" s="197"/>
      <c r="H104" s="195"/>
      <c r="I104" s="195"/>
      <c r="J104" s="195" t="s">
        <v>599</v>
      </c>
      <c r="K104" s="192"/>
    </row>
    <row r="105" spans="2:11" customFormat="1" ht="5.25" customHeight="1">
      <c r="B105" s="191"/>
      <c r="C105" s="193"/>
      <c r="D105" s="193"/>
      <c r="E105" s="193"/>
      <c r="F105" s="193"/>
      <c r="G105" s="209"/>
      <c r="H105" s="193"/>
      <c r="I105" s="193"/>
      <c r="J105" s="193"/>
      <c r="K105" s="192"/>
    </row>
    <row r="106" spans="2:11" customFormat="1" ht="15" customHeight="1">
      <c r="B106" s="191"/>
      <c r="C106" s="180" t="s">
        <v>55</v>
      </c>
      <c r="D106" s="200"/>
      <c r="E106" s="200"/>
      <c r="F106" s="201" t="s">
        <v>600</v>
      </c>
      <c r="G106" s="180"/>
      <c r="H106" s="180" t="s">
        <v>640</v>
      </c>
      <c r="I106" s="180" t="s">
        <v>602</v>
      </c>
      <c r="J106" s="180">
        <v>20</v>
      </c>
      <c r="K106" s="192"/>
    </row>
    <row r="107" spans="2:11" customFormat="1" ht="15" customHeight="1">
      <c r="B107" s="191"/>
      <c r="C107" s="180" t="s">
        <v>603</v>
      </c>
      <c r="D107" s="180"/>
      <c r="E107" s="180"/>
      <c r="F107" s="201" t="s">
        <v>600</v>
      </c>
      <c r="G107" s="180"/>
      <c r="H107" s="180" t="s">
        <v>640</v>
      </c>
      <c r="I107" s="180" t="s">
        <v>602</v>
      </c>
      <c r="J107" s="180">
        <v>120</v>
      </c>
      <c r="K107" s="192"/>
    </row>
    <row r="108" spans="2:11" customFormat="1" ht="15" customHeight="1">
      <c r="B108" s="203"/>
      <c r="C108" s="180" t="s">
        <v>605</v>
      </c>
      <c r="D108" s="180"/>
      <c r="E108" s="180"/>
      <c r="F108" s="201" t="s">
        <v>606</v>
      </c>
      <c r="G108" s="180"/>
      <c r="H108" s="180" t="s">
        <v>640</v>
      </c>
      <c r="I108" s="180" t="s">
        <v>602</v>
      </c>
      <c r="J108" s="180">
        <v>50</v>
      </c>
      <c r="K108" s="192"/>
    </row>
    <row r="109" spans="2:11" customFormat="1" ht="15" customHeight="1">
      <c r="B109" s="203"/>
      <c r="C109" s="180" t="s">
        <v>608</v>
      </c>
      <c r="D109" s="180"/>
      <c r="E109" s="180"/>
      <c r="F109" s="201" t="s">
        <v>600</v>
      </c>
      <c r="G109" s="180"/>
      <c r="H109" s="180" t="s">
        <v>640</v>
      </c>
      <c r="I109" s="180" t="s">
        <v>610</v>
      </c>
      <c r="J109" s="180"/>
      <c r="K109" s="192"/>
    </row>
    <row r="110" spans="2:11" customFormat="1" ht="15" customHeight="1">
      <c r="B110" s="203"/>
      <c r="C110" s="180" t="s">
        <v>619</v>
      </c>
      <c r="D110" s="180"/>
      <c r="E110" s="180"/>
      <c r="F110" s="201" t="s">
        <v>606</v>
      </c>
      <c r="G110" s="180"/>
      <c r="H110" s="180" t="s">
        <v>640</v>
      </c>
      <c r="I110" s="180" t="s">
        <v>602</v>
      </c>
      <c r="J110" s="180">
        <v>50</v>
      </c>
      <c r="K110" s="192"/>
    </row>
    <row r="111" spans="2:11" customFormat="1" ht="15" customHeight="1">
      <c r="B111" s="203"/>
      <c r="C111" s="180" t="s">
        <v>627</v>
      </c>
      <c r="D111" s="180"/>
      <c r="E111" s="180"/>
      <c r="F111" s="201" t="s">
        <v>606</v>
      </c>
      <c r="G111" s="180"/>
      <c r="H111" s="180" t="s">
        <v>640</v>
      </c>
      <c r="I111" s="180" t="s">
        <v>602</v>
      </c>
      <c r="J111" s="180">
        <v>50</v>
      </c>
      <c r="K111" s="192"/>
    </row>
    <row r="112" spans="2:11" customFormat="1" ht="15" customHeight="1">
      <c r="B112" s="203"/>
      <c r="C112" s="180" t="s">
        <v>625</v>
      </c>
      <c r="D112" s="180"/>
      <c r="E112" s="180"/>
      <c r="F112" s="201" t="s">
        <v>606</v>
      </c>
      <c r="G112" s="180"/>
      <c r="H112" s="180" t="s">
        <v>640</v>
      </c>
      <c r="I112" s="180" t="s">
        <v>602</v>
      </c>
      <c r="J112" s="180">
        <v>50</v>
      </c>
      <c r="K112" s="192"/>
    </row>
    <row r="113" spans="2:11" customFormat="1" ht="15" customHeight="1">
      <c r="B113" s="203"/>
      <c r="C113" s="180" t="s">
        <v>55</v>
      </c>
      <c r="D113" s="180"/>
      <c r="E113" s="180"/>
      <c r="F113" s="201" t="s">
        <v>600</v>
      </c>
      <c r="G113" s="180"/>
      <c r="H113" s="180" t="s">
        <v>641</v>
      </c>
      <c r="I113" s="180" t="s">
        <v>602</v>
      </c>
      <c r="J113" s="180">
        <v>20</v>
      </c>
      <c r="K113" s="192"/>
    </row>
    <row r="114" spans="2:11" customFormat="1" ht="15" customHeight="1">
      <c r="B114" s="203"/>
      <c r="C114" s="180" t="s">
        <v>642</v>
      </c>
      <c r="D114" s="180"/>
      <c r="E114" s="180"/>
      <c r="F114" s="201" t="s">
        <v>600</v>
      </c>
      <c r="G114" s="180"/>
      <c r="H114" s="180" t="s">
        <v>643</v>
      </c>
      <c r="I114" s="180" t="s">
        <v>602</v>
      </c>
      <c r="J114" s="180">
        <v>120</v>
      </c>
      <c r="K114" s="192"/>
    </row>
    <row r="115" spans="2:11" customFormat="1" ht="15" customHeight="1">
      <c r="B115" s="203"/>
      <c r="C115" s="180" t="s">
        <v>40</v>
      </c>
      <c r="D115" s="180"/>
      <c r="E115" s="180"/>
      <c r="F115" s="201" t="s">
        <v>600</v>
      </c>
      <c r="G115" s="180"/>
      <c r="H115" s="180" t="s">
        <v>644</v>
      </c>
      <c r="I115" s="180" t="s">
        <v>635</v>
      </c>
      <c r="J115" s="180"/>
      <c r="K115" s="192"/>
    </row>
    <row r="116" spans="2:11" customFormat="1" ht="15" customHeight="1">
      <c r="B116" s="203"/>
      <c r="C116" s="180" t="s">
        <v>50</v>
      </c>
      <c r="D116" s="180"/>
      <c r="E116" s="180"/>
      <c r="F116" s="201" t="s">
        <v>600</v>
      </c>
      <c r="G116" s="180"/>
      <c r="H116" s="180" t="s">
        <v>645</v>
      </c>
      <c r="I116" s="180" t="s">
        <v>635</v>
      </c>
      <c r="J116" s="180"/>
      <c r="K116" s="192"/>
    </row>
    <row r="117" spans="2:11" customFormat="1" ht="15" customHeight="1">
      <c r="B117" s="203"/>
      <c r="C117" s="180" t="s">
        <v>59</v>
      </c>
      <c r="D117" s="180"/>
      <c r="E117" s="180"/>
      <c r="F117" s="201" t="s">
        <v>600</v>
      </c>
      <c r="G117" s="180"/>
      <c r="H117" s="180" t="s">
        <v>646</v>
      </c>
      <c r="I117" s="180" t="s">
        <v>647</v>
      </c>
      <c r="J117" s="180"/>
      <c r="K117" s="192"/>
    </row>
    <row r="118" spans="2:11" customFormat="1" ht="15" customHeight="1">
      <c r="B118" s="204"/>
      <c r="C118" s="210"/>
      <c r="D118" s="210"/>
      <c r="E118" s="210"/>
      <c r="F118" s="210"/>
      <c r="G118" s="210"/>
      <c r="H118" s="210"/>
      <c r="I118" s="210"/>
      <c r="J118" s="210"/>
      <c r="K118" s="206"/>
    </row>
    <row r="119" spans="2:11" customFormat="1" ht="18.75" customHeight="1">
      <c r="B119" s="211"/>
      <c r="C119" s="212"/>
      <c r="D119" s="212"/>
      <c r="E119" s="212"/>
      <c r="F119" s="213"/>
      <c r="G119" s="212"/>
      <c r="H119" s="212"/>
      <c r="I119" s="212"/>
      <c r="J119" s="212"/>
      <c r="K119" s="211"/>
    </row>
    <row r="120" spans="2:11" customFormat="1" ht="18.75" customHeight="1">
      <c r="B120" s="187"/>
      <c r="C120" s="187"/>
      <c r="D120" s="187"/>
      <c r="E120" s="187"/>
      <c r="F120" s="187"/>
      <c r="G120" s="187"/>
      <c r="H120" s="187"/>
      <c r="I120" s="187"/>
      <c r="J120" s="187"/>
      <c r="K120" s="187"/>
    </row>
    <row r="121" spans="2:11" customFormat="1" ht="7.5" customHeight="1">
      <c r="B121" s="214"/>
      <c r="C121" s="215"/>
      <c r="D121" s="215"/>
      <c r="E121" s="215"/>
      <c r="F121" s="215"/>
      <c r="G121" s="215"/>
      <c r="H121" s="215"/>
      <c r="I121" s="215"/>
      <c r="J121" s="215"/>
      <c r="K121" s="216"/>
    </row>
    <row r="122" spans="2:11" customFormat="1" ht="45" customHeight="1">
      <c r="B122" s="217"/>
      <c r="C122" s="290" t="s">
        <v>648</v>
      </c>
      <c r="D122" s="290"/>
      <c r="E122" s="290"/>
      <c r="F122" s="290"/>
      <c r="G122" s="290"/>
      <c r="H122" s="290"/>
      <c r="I122" s="290"/>
      <c r="J122" s="290"/>
      <c r="K122" s="218"/>
    </row>
    <row r="123" spans="2:11" customFormat="1" ht="17.25" customHeight="1">
      <c r="B123" s="219"/>
      <c r="C123" s="193" t="s">
        <v>594</v>
      </c>
      <c r="D123" s="193"/>
      <c r="E123" s="193"/>
      <c r="F123" s="193" t="s">
        <v>595</v>
      </c>
      <c r="G123" s="194"/>
      <c r="H123" s="193" t="s">
        <v>56</v>
      </c>
      <c r="I123" s="193" t="s">
        <v>59</v>
      </c>
      <c r="J123" s="193" t="s">
        <v>596</v>
      </c>
      <c r="K123" s="220"/>
    </row>
    <row r="124" spans="2:11" customFormat="1" ht="17.25" customHeight="1">
      <c r="B124" s="219"/>
      <c r="C124" s="195" t="s">
        <v>597</v>
      </c>
      <c r="D124" s="195"/>
      <c r="E124" s="195"/>
      <c r="F124" s="196" t="s">
        <v>598</v>
      </c>
      <c r="G124" s="197"/>
      <c r="H124" s="195"/>
      <c r="I124" s="195"/>
      <c r="J124" s="195" t="s">
        <v>599</v>
      </c>
      <c r="K124" s="220"/>
    </row>
    <row r="125" spans="2:11" customFormat="1" ht="5.25" customHeight="1">
      <c r="B125" s="221"/>
      <c r="C125" s="198"/>
      <c r="D125" s="198"/>
      <c r="E125" s="198"/>
      <c r="F125" s="198"/>
      <c r="G125" s="222"/>
      <c r="H125" s="198"/>
      <c r="I125" s="198"/>
      <c r="J125" s="198"/>
      <c r="K125" s="223"/>
    </row>
    <row r="126" spans="2:11" customFormat="1" ht="15" customHeight="1">
      <c r="B126" s="221"/>
      <c r="C126" s="180" t="s">
        <v>603</v>
      </c>
      <c r="D126" s="200"/>
      <c r="E126" s="200"/>
      <c r="F126" s="201" t="s">
        <v>600</v>
      </c>
      <c r="G126" s="180"/>
      <c r="H126" s="180" t="s">
        <v>640</v>
      </c>
      <c r="I126" s="180" t="s">
        <v>602</v>
      </c>
      <c r="J126" s="180">
        <v>120</v>
      </c>
      <c r="K126" s="224"/>
    </row>
    <row r="127" spans="2:11" customFormat="1" ht="15" customHeight="1">
      <c r="B127" s="221"/>
      <c r="C127" s="180" t="s">
        <v>649</v>
      </c>
      <c r="D127" s="180"/>
      <c r="E127" s="180"/>
      <c r="F127" s="201" t="s">
        <v>600</v>
      </c>
      <c r="G127" s="180"/>
      <c r="H127" s="180" t="s">
        <v>650</v>
      </c>
      <c r="I127" s="180" t="s">
        <v>602</v>
      </c>
      <c r="J127" s="180" t="s">
        <v>651</v>
      </c>
      <c r="K127" s="224"/>
    </row>
    <row r="128" spans="2:11" customFormat="1" ht="15" customHeight="1">
      <c r="B128" s="221"/>
      <c r="C128" s="180" t="s">
        <v>548</v>
      </c>
      <c r="D128" s="180"/>
      <c r="E128" s="180"/>
      <c r="F128" s="201" t="s">
        <v>600</v>
      </c>
      <c r="G128" s="180"/>
      <c r="H128" s="180" t="s">
        <v>652</v>
      </c>
      <c r="I128" s="180" t="s">
        <v>602</v>
      </c>
      <c r="J128" s="180" t="s">
        <v>651</v>
      </c>
      <c r="K128" s="224"/>
    </row>
    <row r="129" spans="2:11" customFormat="1" ht="15" customHeight="1">
      <c r="B129" s="221"/>
      <c r="C129" s="180" t="s">
        <v>611</v>
      </c>
      <c r="D129" s="180"/>
      <c r="E129" s="180"/>
      <c r="F129" s="201" t="s">
        <v>606</v>
      </c>
      <c r="G129" s="180"/>
      <c r="H129" s="180" t="s">
        <v>612</v>
      </c>
      <c r="I129" s="180" t="s">
        <v>602</v>
      </c>
      <c r="J129" s="180">
        <v>15</v>
      </c>
      <c r="K129" s="224"/>
    </row>
    <row r="130" spans="2:11" customFormat="1" ht="15" customHeight="1">
      <c r="B130" s="221"/>
      <c r="C130" s="180" t="s">
        <v>613</v>
      </c>
      <c r="D130" s="180"/>
      <c r="E130" s="180"/>
      <c r="F130" s="201" t="s">
        <v>606</v>
      </c>
      <c r="G130" s="180"/>
      <c r="H130" s="180" t="s">
        <v>614</v>
      </c>
      <c r="I130" s="180" t="s">
        <v>602</v>
      </c>
      <c r="J130" s="180">
        <v>15</v>
      </c>
      <c r="K130" s="224"/>
    </row>
    <row r="131" spans="2:11" customFormat="1" ht="15" customHeight="1">
      <c r="B131" s="221"/>
      <c r="C131" s="180" t="s">
        <v>615</v>
      </c>
      <c r="D131" s="180"/>
      <c r="E131" s="180"/>
      <c r="F131" s="201" t="s">
        <v>606</v>
      </c>
      <c r="G131" s="180"/>
      <c r="H131" s="180" t="s">
        <v>616</v>
      </c>
      <c r="I131" s="180" t="s">
        <v>602</v>
      </c>
      <c r="J131" s="180">
        <v>20</v>
      </c>
      <c r="K131" s="224"/>
    </row>
    <row r="132" spans="2:11" customFormat="1" ht="15" customHeight="1">
      <c r="B132" s="221"/>
      <c r="C132" s="180" t="s">
        <v>617</v>
      </c>
      <c r="D132" s="180"/>
      <c r="E132" s="180"/>
      <c r="F132" s="201" t="s">
        <v>606</v>
      </c>
      <c r="G132" s="180"/>
      <c r="H132" s="180" t="s">
        <v>618</v>
      </c>
      <c r="I132" s="180" t="s">
        <v>602</v>
      </c>
      <c r="J132" s="180">
        <v>20</v>
      </c>
      <c r="K132" s="224"/>
    </row>
    <row r="133" spans="2:11" customFormat="1" ht="15" customHeight="1">
      <c r="B133" s="221"/>
      <c r="C133" s="180" t="s">
        <v>605</v>
      </c>
      <c r="D133" s="180"/>
      <c r="E133" s="180"/>
      <c r="F133" s="201" t="s">
        <v>606</v>
      </c>
      <c r="G133" s="180"/>
      <c r="H133" s="180" t="s">
        <v>640</v>
      </c>
      <c r="I133" s="180" t="s">
        <v>602</v>
      </c>
      <c r="J133" s="180">
        <v>50</v>
      </c>
      <c r="K133" s="224"/>
    </row>
    <row r="134" spans="2:11" customFormat="1" ht="15" customHeight="1">
      <c r="B134" s="221"/>
      <c r="C134" s="180" t="s">
        <v>619</v>
      </c>
      <c r="D134" s="180"/>
      <c r="E134" s="180"/>
      <c r="F134" s="201" t="s">
        <v>606</v>
      </c>
      <c r="G134" s="180"/>
      <c r="H134" s="180" t="s">
        <v>640</v>
      </c>
      <c r="I134" s="180" t="s">
        <v>602</v>
      </c>
      <c r="J134" s="180">
        <v>50</v>
      </c>
      <c r="K134" s="224"/>
    </row>
    <row r="135" spans="2:11" customFormat="1" ht="15" customHeight="1">
      <c r="B135" s="221"/>
      <c r="C135" s="180" t="s">
        <v>625</v>
      </c>
      <c r="D135" s="180"/>
      <c r="E135" s="180"/>
      <c r="F135" s="201" t="s">
        <v>606</v>
      </c>
      <c r="G135" s="180"/>
      <c r="H135" s="180" t="s">
        <v>640</v>
      </c>
      <c r="I135" s="180" t="s">
        <v>602</v>
      </c>
      <c r="J135" s="180">
        <v>50</v>
      </c>
      <c r="K135" s="224"/>
    </row>
    <row r="136" spans="2:11" customFormat="1" ht="15" customHeight="1">
      <c r="B136" s="221"/>
      <c r="C136" s="180" t="s">
        <v>627</v>
      </c>
      <c r="D136" s="180"/>
      <c r="E136" s="180"/>
      <c r="F136" s="201" t="s">
        <v>606</v>
      </c>
      <c r="G136" s="180"/>
      <c r="H136" s="180" t="s">
        <v>640</v>
      </c>
      <c r="I136" s="180" t="s">
        <v>602</v>
      </c>
      <c r="J136" s="180">
        <v>50</v>
      </c>
      <c r="K136" s="224"/>
    </row>
    <row r="137" spans="2:11" customFormat="1" ht="15" customHeight="1">
      <c r="B137" s="221"/>
      <c r="C137" s="180" t="s">
        <v>628</v>
      </c>
      <c r="D137" s="180"/>
      <c r="E137" s="180"/>
      <c r="F137" s="201" t="s">
        <v>606</v>
      </c>
      <c r="G137" s="180"/>
      <c r="H137" s="180" t="s">
        <v>653</v>
      </c>
      <c r="I137" s="180" t="s">
        <v>602</v>
      </c>
      <c r="J137" s="180">
        <v>255</v>
      </c>
      <c r="K137" s="224"/>
    </row>
    <row r="138" spans="2:11" customFormat="1" ht="15" customHeight="1">
      <c r="B138" s="221"/>
      <c r="C138" s="180" t="s">
        <v>630</v>
      </c>
      <c r="D138" s="180"/>
      <c r="E138" s="180"/>
      <c r="F138" s="201" t="s">
        <v>600</v>
      </c>
      <c r="G138" s="180"/>
      <c r="H138" s="180" t="s">
        <v>654</v>
      </c>
      <c r="I138" s="180" t="s">
        <v>632</v>
      </c>
      <c r="J138" s="180"/>
      <c r="K138" s="224"/>
    </row>
    <row r="139" spans="2:11" customFormat="1" ht="15" customHeight="1">
      <c r="B139" s="221"/>
      <c r="C139" s="180" t="s">
        <v>633</v>
      </c>
      <c r="D139" s="180"/>
      <c r="E139" s="180"/>
      <c r="F139" s="201" t="s">
        <v>600</v>
      </c>
      <c r="G139" s="180"/>
      <c r="H139" s="180" t="s">
        <v>655</v>
      </c>
      <c r="I139" s="180" t="s">
        <v>635</v>
      </c>
      <c r="J139" s="180"/>
      <c r="K139" s="224"/>
    </row>
    <row r="140" spans="2:11" customFormat="1" ht="15" customHeight="1">
      <c r="B140" s="221"/>
      <c r="C140" s="180" t="s">
        <v>636</v>
      </c>
      <c r="D140" s="180"/>
      <c r="E140" s="180"/>
      <c r="F140" s="201" t="s">
        <v>600</v>
      </c>
      <c r="G140" s="180"/>
      <c r="H140" s="180" t="s">
        <v>636</v>
      </c>
      <c r="I140" s="180" t="s">
        <v>635</v>
      </c>
      <c r="J140" s="180"/>
      <c r="K140" s="224"/>
    </row>
    <row r="141" spans="2:11" customFormat="1" ht="15" customHeight="1">
      <c r="B141" s="221"/>
      <c r="C141" s="180" t="s">
        <v>40</v>
      </c>
      <c r="D141" s="180"/>
      <c r="E141" s="180"/>
      <c r="F141" s="201" t="s">
        <v>600</v>
      </c>
      <c r="G141" s="180"/>
      <c r="H141" s="180" t="s">
        <v>656</v>
      </c>
      <c r="I141" s="180" t="s">
        <v>635</v>
      </c>
      <c r="J141" s="180"/>
      <c r="K141" s="224"/>
    </row>
    <row r="142" spans="2:11" customFormat="1" ht="15" customHeight="1">
      <c r="B142" s="221"/>
      <c r="C142" s="180" t="s">
        <v>657</v>
      </c>
      <c r="D142" s="180"/>
      <c r="E142" s="180"/>
      <c r="F142" s="201" t="s">
        <v>600</v>
      </c>
      <c r="G142" s="180"/>
      <c r="H142" s="180" t="s">
        <v>658</v>
      </c>
      <c r="I142" s="180" t="s">
        <v>635</v>
      </c>
      <c r="J142" s="180"/>
      <c r="K142" s="224"/>
    </row>
    <row r="143" spans="2:11" customFormat="1" ht="15" customHeight="1">
      <c r="B143" s="225"/>
      <c r="C143" s="226"/>
      <c r="D143" s="226"/>
      <c r="E143" s="226"/>
      <c r="F143" s="226"/>
      <c r="G143" s="226"/>
      <c r="H143" s="226"/>
      <c r="I143" s="226"/>
      <c r="J143" s="226"/>
      <c r="K143" s="227"/>
    </row>
    <row r="144" spans="2:11" customFormat="1" ht="18.75" customHeight="1">
      <c r="B144" s="212"/>
      <c r="C144" s="212"/>
      <c r="D144" s="212"/>
      <c r="E144" s="212"/>
      <c r="F144" s="213"/>
      <c r="G144" s="212"/>
      <c r="H144" s="212"/>
      <c r="I144" s="212"/>
      <c r="J144" s="212"/>
      <c r="K144" s="212"/>
    </row>
    <row r="145" spans="2:11" customFormat="1" ht="18.75" customHeight="1">
      <c r="B145" s="187"/>
      <c r="C145" s="187"/>
      <c r="D145" s="187"/>
      <c r="E145" s="187"/>
      <c r="F145" s="187"/>
      <c r="G145" s="187"/>
      <c r="H145" s="187"/>
      <c r="I145" s="187"/>
      <c r="J145" s="187"/>
      <c r="K145" s="187"/>
    </row>
    <row r="146" spans="2:11" customFormat="1" ht="7.5" customHeight="1">
      <c r="B146" s="188"/>
      <c r="C146" s="189"/>
      <c r="D146" s="189"/>
      <c r="E146" s="189"/>
      <c r="F146" s="189"/>
      <c r="G146" s="189"/>
      <c r="H146" s="189"/>
      <c r="I146" s="189"/>
      <c r="J146" s="189"/>
      <c r="K146" s="190"/>
    </row>
    <row r="147" spans="2:11" customFormat="1" ht="45" customHeight="1">
      <c r="B147" s="191"/>
      <c r="C147" s="292" t="s">
        <v>659</v>
      </c>
      <c r="D147" s="292"/>
      <c r="E147" s="292"/>
      <c r="F147" s="292"/>
      <c r="G147" s="292"/>
      <c r="H147" s="292"/>
      <c r="I147" s="292"/>
      <c r="J147" s="292"/>
      <c r="K147" s="192"/>
    </row>
    <row r="148" spans="2:11" customFormat="1" ht="17.25" customHeight="1">
      <c r="B148" s="191"/>
      <c r="C148" s="193" t="s">
        <v>594</v>
      </c>
      <c r="D148" s="193"/>
      <c r="E148" s="193"/>
      <c r="F148" s="193" t="s">
        <v>595</v>
      </c>
      <c r="G148" s="194"/>
      <c r="H148" s="193" t="s">
        <v>56</v>
      </c>
      <c r="I148" s="193" t="s">
        <v>59</v>
      </c>
      <c r="J148" s="193" t="s">
        <v>596</v>
      </c>
      <c r="K148" s="192"/>
    </row>
    <row r="149" spans="2:11" customFormat="1" ht="17.25" customHeight="1">
      <c r="B149" s="191"/>
      <c r="C149" s="195" t="s">
        <v>597</v>
      </c>
      <c r="D149" s="195"/>
      <c r="E149" s="195"/>
      <c r="F149" s="196" t="s">
        <v>598</v>
      </c>
      <c r="G149" s="197"/>
      <c r="H149" s="195"/>
      <c r="I149" s="195"/>
      <c r="J149" s="195" t="s">
        <v>599</v>
      </c>
      <c r="K149" s="192"/>
    </row>
    <row r="150" spans="2:11" customFormat="1" ht="5.25" customHeight="1">
      <c r="B150" s="203"/>
      <c r="C150" s="198"/>
      <c r="D150" s="198"/>
      <c r="E150" s="198"/>
      <c r="F150" s="198"/>
      <c r="G150" s="199"/>
      <c r="H150" s="198"/>
      <c r="I150" s="198"/>
      <c r="J150" s="198"/>
      <c r="K150" s="224"/>
    </row>
    <row r="151" spans="2:11" customFormat="1" ht="15" customHeight="1">
      <c r="B151" s="203"/>
      <c r="C151" s="228" t="s">
        <v>603</v>
      </c>
      <c r="D151" s="180"/>
      <c r="E151" s="180"/>
      <c r="F151" s="229" t="s">
        <v>600</v>
      </c>
      <c r="G151" s="180"/>
      <c r="H151" s="228" t="s">
        <v>640</v>
      </c>
      <c r="I151" s="228" t="s">
        <v>602</v>
      </c>
      <c r="J151" s="228">
        <v>120</v>
      </c>
      <c r="K151" s="224"/>
    </row>
    <row r="152" spans="2:11" customFormat="1" ht="15" customHeight="1">
      <c r="B152" s="203"/>
      <c r="C152" s="228" t="s">
        <v>649</v>
      </c>
      <c r="D152" s="180"/>
      <c r="E152" s="180"/>
      <c r="F152" s="229" t="s">
        <v>600</v>
      </c>
      <c r="G152" s="180"/>
      <c r="H152" s="228" t="s">
        <v>660</v>
      </c>
      <c r="I152" s="228" t="s">
        <v>602</v>
      </c>
      <c r="J152" s="228" t="s">
        <v>651</v>
      </c>
      <c r="K152" s="224"/>
    </row>
    <row r="153" spans="2:11" customFormat="1" ht="15" customHeight="1">
      <c r="B153" s="203"/>
      <c r="C153" s="228" t="s">
        <v>548</v>
      </c>
      <c r="D153" s="180"/>
      <c r="E153" s="180"/>
      <c r="F153" s="229" t="s">
        <v>600</v>
      </c>
      <c r="G153" s="180"/>
      <c r="H153" s="228" t="s">
        <v>661</v>
      </c>
      <c r="I153" s="228" t="s">
        <v>602</v>
      </c>
      <c r="J153" s="228" t="s">
        <v>651</v>
      </c>
      <c r="K153" s="224"/>
    </row>
    <row r="154" spans="2:11" customFormat="1" ht="15" customHeight="1">
      <c r="B154" s="203"/>
      <c r="C154" s="228" t="s">
        <v>605</v>
      </c>
      <c r="D154" s="180"/>
      <c r="E154" s="180"/>
      <c r="F154" s="229" t="s">
        <v>606</v>
      </c>
      <c r="G154" s="180"/>
      <c r="H154" s="228" t="s">
        <v>640</v>
      </c>
      <c r="I154" s="228" t="s">
        <v>602</v>
      </c>
      <c r="J154" s="228">
        <v>50</v>
      </c>
      <c r="K154" s="224"/>
    </row>
    <row r="155" spans="2:11" customFormat="1" ht="15" customHeight="1">
      <c r="B155" s="203"/>
      <c r="C155" s="228" t="s">
        <v>608</v>
      </c>
      <c r="D155" s="180"/>
      <c r="E155" s="180"/>
      <c r="F155" s="229" t="s">
        <v>600</v>
      </c>
      <c r="G155" s="180"/>
      <c r="H155" s="228" t="s">
        <v>640</v>
      </c>
      <c r="I155" s="228" t="s">
        <v>610</v>
      </c>
      <c r="J155" s="228"/>
      <c r="K155" s="224"/>
    </row>
    <row r="156" spans="2:11" customFormat="1" ht="15" customHeight="1">
      <c r="B156" s="203"/>
      <c r="C156" s="228" t="s">
        <v>619</v>
      </c>
      <c r="D156" s="180"/>
      <c r="E156" s="180"/>
      <c r="F156" s="229" t="s">
        <v>606</v>
      </c>
      <c r="G156" s="180"/>
      <c r="H156" s="228" t="s">
        <v>640</v>
      </c>
      <c r="I156" s="228" t="s">
        <v>602</v>
      </c>
      <c r="J156" s="228">
        <v>50</v>
      </c>
      <c r="K156" s="224"/>
    </row>
    <row r="157" spans="2:11" customFormat="1" ht="15" customHeight="1">
      <c r="B157" s="203"/>
      <c r="C157" s="228" t="s">
        <v>627</v>
      </c>
      <c r="D157" s="180"/>
      <c r="E157" s="180"/>
      <c r="F157" s="229" t="s">
        <v>606</v>
      </c>
      <c r="G157" s="180"/>
      <c r="H157" s="228" t="s">
        <v>640</v>
      </c>
      <c r="I157" s="228" t="s">
        <v>602</v>
      </c>
      <c r="J157" s="228">
        <v>50</v>
      </c>
      <c r="K157" s="224"/>
    </row>
    <row r="158" spans="2:11" customFormat="1" ht="15" customHeight="1">
      <c r="B158" s="203"/>
      <c r="C158" s="228" t="s">
        <v>625</v>
      </c>
      <c r="D158" s="180"/>
      <c r="E158" s="180"/>
      <c r="F158" s="229" t="s">
        <v>606</v>
      </c>
      <c r="G158" s="180"/>
      <c r="H158" s="228" t="s">
        <v>640</v>
      </c>
      <c r="I158" s="228" t="s">
        <v>602</v>
      </c>
      <c r="J158" s="228">
        <v>50</v>
      </c>
      <c r="K158" s="224"/>
    </row>
    <row r="159" spans="2:11" customFormat="1" ht="15" customHeight="1">
      <c r="B159" s="203"/>
      <c r="C159" s="228" t="s">
        <v>114</v>
      </c>
      <c r="D159" s="180"/>
      <c r="E159" s="180"/>
      <c r="F159" s="229" t="s">
        <v>600</v>
      </c>
      <c r="G159" s="180"/>
      <c r="H159" s="228" t="s">
        <v>662</v>
      </c>
      <c r="I159" s="228" t="s">
        <v>602</v>
      </c>
      <c r="J159" s="228" t="s">
        <v>663</v>
      </c>
      <c r="K159" s="224"/>
    </row>
    <row r="160" spans="2:11" customFormat="1" ht="15" customHeight="1">
      <c r="B160" s="203"/>
      <c r="C160" s="228" t="s">
        <v>664</v>
      </c>
      <c r="D160" s="180"/>
      <c r="E160" s="180"/>
      <c r="F160" s="229" t="s">
        <v>600</v>
      </c>
      <c r="G160" s="180"/>
      <c r="H160" s="228" t="s">
        <v>665</v>
      </c>
      <c r="I160" s="228" t="s">
        <v>635</v>
      </c>
      <c r="J160" s="228"/>
      <c r="K160" s="224"/>
    </row>
    <row r="161" spans="2:11" customFormat="1" ht="15" customHeight="1">
      <c r="B161" s="230"/>
      <c r="C161" s="210"/>
      <c r="D161" s="210"/>
      <c r="E161" s="210"/>
      <c r="F161" s="210"/>
      <c r="G161" s="210"/>
      <c r="H161" s="210"/>
      <c r="I161" s="210"/>
      <c r="J161" s="210"/>
      <c r="K161" s="231"/>
    </row>
    <row r="162" spans="2:11" customFormat="1" ht="18.75" customHeight="1">
      <c r="B162" s="212"/>
      <c r="C162" s="222"/>
      <c r="D162" s="222"/>
      <c r="E162" s="222"/>
      <c r="F162" s="232"/>
      <c r="G162" s="222"/>
      <c r="H162" s="222"/>
      <c r="I162" s="222"/>
      <c r="J162" s="222"/>
      <c r="K162" s="212"/>
    </row>
    <row r="163" spans="2:11" customFormat="1" ht="18.75" customHeight="1">
      <c r="B163" s="187"/>
      <c r="C163" s="187"/>
      <c r="D163" s="187"/>
      <c r="E163" s="187"/>
      <c r="F163" s="187"/>
      <c r="G163" s="187"/>
      <c r="H163" s="187"/>
      <c r="I163" s="187"/>
      <c r="J163" s="187"/>
      <c r="K163" s="187"/>
    </row>
    <row r="164" spans="2:11" customFormat="1" ht="7.5" customHeight="1">
      <c r="B164" s="169"/>
      <c r="C164" s="170"/>
      <c r="D164" s="170"/>
      <c r="E164" s="170"/>
      <c r="F164" s="170"/>
      <c r="G164" s="170"/>
      <c r="H164" s="170"/>
      <c r="I164" s="170"/>
      <c r="J164" s="170"/>
      <c r="K164" s="171"/>
    </row>
    <row r="165" spans="2:11" customFormat="1" ht="45" customHeight="1">
      <c r="B165" s="172"/>
      <c r="C165" s="290" t="s">
        <v>666</v>
      </c>
      <c r="D165" s="290"/>
      <c r="E165" s="290"/>
      <c r="F165" s="290"/>
      <c r="G165" s="290"/>
      <c r="H165" s="290"/>
      <c r="I165" s="290"/>
      <c r="J165" s="290"/>
      <c r="K165" s="173"/>
    </row>
    <row r="166" spans="2:11" customFormat="1" ht="17.25" customHeight="1">
      <c r="B166" s="172"/>
      <c r="C166" s="193" t="s">
        <v>594</v>
      </c>
      <c r="D166" s="193"/>
      <c r="E166" s="193"/>
      <c r="F166" s="193" t="s">
        <v>595</v>
      </c>
      <c r="G166" s="233"/>
      <c r="H166" s="234" t="s">
        <v>56</v>
      </c>
      <c r="I166" s="234" t="s">
        <v>59</v>
      </c>
      <c r="J166" s="193" t="s">
        <v>596</v>
      </c>
      <c r="K166" s="173"/>
    </row>
    <row r="167" spans="2:11" customFormat="1" ht="17.25" customHeight="1">
      <c r="B167" s="174"/>
      <c r="C167" s="195" t="s">
        <v>597</v>
      </c>
      <c r="D167" s="195"/>
      <c r="E167" s="195"/>
      <c r="F167" s="196" t="s">
        <v>598</v>
      </c>
      <c r="G167" s="235"/>
      <c r="H167" s="236"/>
      <c r="I167" s="236"/>
      <c r="J167" s="195" t="s">
        <v>599</v>
      </c>
      <c r="K167" s="175"/>
    </row>
    <row r="168" spans="2:11" customFormat="1" ht="5.25" customHeight="1">
      <c r="B168" s="203"/>
      <c r="C168" s="198"/>
      <c r="D168" s="198"/>
      <c r="E168" s="198"/>
      <c r="F168" s="198"/>
      <c r="G168" s="199"/>
      <c r="H168" s="198"/>
      <c r="I168" s="198"/>
      <c r="J168" s="198"/>
      <c r="K168" s="224"/>
    </row>
    <row r="169" spans="2:11" customFormat="1" ht="15" customHeight="1">
      <c r="B169" s="203"/>
      <c r="C169" s="180" t="s">
        <v>603</v>
      </c>
      <c r="D169" s="180"/>
      <c r="E169" s="180"/>
      <c r="F169" s="201" t="s">
        <v>600</v>
      </c>
      <c r="G169" s="180"/>
      <c r="H169" s="180" t="s">
        <v>640</v>
      </c>
      <c r="I169" s="180" t="s">
        <v>602</v>
      </c>
      <c r="J169" s="180">
        <v>120</v>
      </c>
      <c r="K169" s="224"/>
    </row>
    <row r="170" spans="2:11" customFormat="1" ht="15" customHeight="1">
      <c r="B170" s="203"/>
      <c r="C170" s="180" t="s">
        <v>649</v>
      </c>
      <c r="D170" s="180"/>
      <c r="E170" s="180"/>
      <c r="F170" s="201" t="s">
        <v>600</v>
      </c>
      <c r="G170" s="180"/>
      <c r="H170" s="180" t="s">
        <v>650</v>
      </c>
      <c r="I170" s="180" t="s">
        <v>602</v>
      </c>
      <c r="J170" s="180" t="s">
        <v>651</v>
      </c>
      <c r="K170" s="224"/>
    </row>
    <row r="171" spans="2:11" customFormat="1" ht="15" customHeight="1">
      <c r="B171" s="203"/>
      <c r="C171" s="180" t="s">
        <v>548</v>
      </c>
      <c r="D171" s="180"/>
      <c r="E171" s="180"/>
      <c r="F171" s="201" t="s">
        <v>600</v>
      </c>
      <c r="G171" s="180"/>
      <c r="H171" s="180" t="s">
        <v>667</v>
      </c>
      <c r="I171" s="180" t="s">
        <v>602</v>
      </c>
      <c r="J171" s="180" t="s">
        <v>651</v>
      </c>
      <c r="K171" s="224"/>
    </row>
    <row r="172" spans="2:11" customFormat="1" ht="15" customHeight="1">
      <c r="B172" s="203"/>
      <c r="C172" s="180" t="s">
        <v>605</v>
      </c>
      <c r="D172" s="180"/>
      <c r="E172" s="180"/>
      <c r="F172" s="201" t="s">
        <v>606</v>
      </c>
      <c r="G172" s="180"/>
      <c r="H172" s="180" t="s">
        <v>667</v>
      </c>
      <c r="I172" s="180" t="s">
        <v>602</v>
      </c>
      <c r="J172" s="180">
        <v>50</v>
      </c>
      <c r="K172" s="224"/>
    </row>
    <row r="173" spans="2:11" customFormat="1" ht="15" customHeight="1">
      <c r="B173" s="203"/>
      <c r="C173" s="180" t="s">
        <v>608</v>
      </c>
      <c r="D173" s="180"/>
      <c r="E173" s="180"/>
      <c r="F173" s="201" t="s">
        <v>600</v>
      </c>
      <c r="G173" s="180"/>
      <c r="H173" s="180" t="s">
        <v>667</v>
      </c>
      <c r="I173" s="180" t="s">
        <v>610</v>
      </c>
      <c r="J173" s="180"/>
      <c r="K173" s="224"/>
    </row>
    <row r="174" spans="2:11" customFormat="1" ht="15" customHeight="1">
      <c r="B174" s="203"/>
      <c r="C174" s="180" t="s">
        <v>619</v>
      </c>
      <c r="D174" s="180"/>
      <c r="E174" s="180"/>
      <c r="F174" s="201" t="s">
        <v>606</v>
      </c>
      <c r="G174" s="180"/>
      <c r="H174" s="180" t="s">
        <v>667</v>
      </c>
      <c r="I174" s="180" t="s">
        <v>602</v>
      </c>
      <c r="J174" s="180">
        <v>50</v>
      </c>
      <c r="K174" s="224"/>
    </row>
    <row r="175" spans="2:11" customFormat="1" ht="15" customHeight="1">
      <c r="B175" s="203"/>
      <c r="C175" s="180" t="s">
        <v>627</v>
      </c>
      <c r="D175" s="180"/>
      <c r="E175" s="180"/>
      <c r="F175" s="201" t="s">
        <v>606</v>
      </c>
      <c r="G175" s="180"/>
      <c r="H175" s="180" t="s">
        <v>667</v>
      </c>
      <c r="I175" s="180" t="s">
        <v>602</v>
      </c>
      <c r="J175" s="180">
        <v>50</v>
      </c>
      <c r="K175" s="224"/>
    </row>
    <row r="176" spans="2:11" customFormat="1" ht="15" customHeight="1">
      <c r="B176" s="203"/>
      <c r="C176" s="180" t="s">
        <v>625</v>
      </c>
      <c r="D176" s="180"/>
      <c r="E176" s="180"/>
      <c r="F176" s="201" t="s">
        <v>606</v>
      </c>
      <c r="G176" s="180"/>
      <c r="H176" s="180" t="s">
        <v>667</v>
      </c>
      <c r="I176" s="180" t="s">
        <v>602</v>
      </c>
      <c r="J176" s="180">
        <v>50</v>
      </c>
      <c r="K176" s="224"/>
    </row>
    <row r="177" spans="2:11" customFormat="1" ht="15" customHeight="1">
      <c r="B177" s="203"/>
      <c r="C177" s="180" t="s">
        <v>118</v>
      </c>
      <c r="D177" s="180"/>
      <c r="E177" s="180"/>
      <c r="F177" s="201" t="s">
        <v>600</v>
      </c>
      <c r="G177" s="180"/>
      <c r="H177" s="180" t="s">
        <v>668</v>
      </c>
      <c r="I177" s="180" t="s">
        <v>669</v>
      </c>
      <c r="J177" s="180"/>
      <c r="K177" s="224"/>
    </row>
    <row r="178" spans="2:11" customFormat="1" ht="15" customHeight="1">
      <c r="B178" s="203"/>
      <c r="C178" s="180" t="s">
        <v>59</v>
      </c>
      <c r="D178" s="180"/>
      <c r="E178" s="180"/>
      <c r="F178" s="201" t="s">
        <v>600</v>
      </c>
      <c r="G178" s="180"/>
      <c r="H178" s="180" t="s">
        <v>670</v>
      </c>
      <c r="I178" s="180" t="s">
        <v>671</v>
      </c>
      <c r="J178" s="180">
        <v>1</v>
      </c>
      <c r="K178" s="224"/>
    </row>
    <row r="179" spans="2:11" customFormat="1" ht="15" customHeight="1">
      <c r="B179" s="203"/>
      <c r="C179" s="180" t="s">
        <v>55</v>
      </c>
      <c r="D179" s="180"/>
      <c r="E179" s="180"/>
      <c r="F179" s="201" t="s">
        <v>600</v>
      </c>
      <c r="G179" s="180"/>
      <c r="H179" s="180" t="s">
        <v>672</v>
      </c>
      <c r="I179" s="180" t="s">
        <v>602</v>
      </c>
      <c r="J179" s="180">
        <v>20</v>
      </c>
      <c r="K179" s="224"/>
    </row>
    <row r="180" spans="2:11" customFormat="1" ht="15" customHeight="1">
      <c r="B180" s="203"/>
      <c r="C180" s="180" t="s">
        <v>56</v>
      </c>
      <c r="D180" s="180"/>
      <c r="E180" s="180"/>
      <c r="F180" s="201" t="s">
        <v>600</v>
      </c>
      <c r="G180" s="180"/>
      <c r="H180" s="180" t="s">
        <v>673</v>
      </c>
      <c r="I180" s="180" t="s">
        <v>602</v>
      </c>
      <c r="J180" s="180">
        <v>255</v>
      </c>
      <c r="K180" s="224"/>
    </row>
    <row r="181" spans="2:11" customFormat="1" ht="15" customHeight="1">
      <c r="B181" s="203"/>
      <c r="C181" s="180" t="s">
        <v>119</v>
      </c>
      <c r="D181" s="180"/>
      <c r="E181" s="180"/>
      <c r="F181" s="201" t="s">
        <v>600</v>
      </c>
      <c r="G181" s="180"/>
      <c r="H181" s="180" t="s">
        <v>564</v>
      </c>
      <c r="I181" s="180" t="s">
        <v>602</v>
      </c>
      <c r="J181" s="180">
        <v>10</v>
      </c>
      <c r="K181" s="224"/>
    </row>
    <row r="182" spans="2:11" customFormat="1" ht="15" customHeight="1">
      <c r="B182" s="203"/>
      <c r="C182" s="180" t="s">
        <v>120</v>
      </c>
      <c r="D182" s="180"/>
      <c r="E182" s="180"/>
      <c r="F182" s="201" t="s">
        <v>600</v>
      </c>
      <c r="G182" s="180"/>
      <c r="H182" s="180" t="s">
        <v>674</v>
      </c>
      <c r="I182" s="180" t="s">
        <v>635</v>
      </c>
      <c r="J182" s="180"/>
      <c r="K182" s="224"/>
    </row>
    <row r="183" spans="2:11" customFormat="1" ht="15" customHeight="1">
      <c r="B183" s="203"/>
      <c r="C183" s="180" t="s">
        <v>675</v>
      </c>
      <c r="D183" s="180"/>
      <c r="E183" s="180"/>
      <c r="F183" s="201" t="s">
        <v>600</v>
      </c>
      <c r="G183" s="180"/>
      <c r="H183" s="180" t="s">
        <v>676</v>
      </c>
      <c r="I183" s="180" t="s">
        <v>635</v>
      </c>
      <c r="J183" s="180"/>
      <c r="K183" s="224"/>
    </row>
    <row r="184" spans="2:11" customFormat="1" ht="15" customHeight="1">
      <c r="B184" s="203"/>
      <c r="C184" s="180" t="s">
        <v>664</v>
      </c>
      <c r="D184" s="180"/>
      <c r="E184" s="180"/>
      <c r="F184" s="201" t="s">
        <v>600</v>
      </c>
      <c r="G184" s="180"/>
      <c r="H184" s="180" t="s">
        <v>677</v>
      </c>
      <c r="I184" s="180" t="s">
        <v>635</v>
      </c>
      <c r="J184" s="180"/>
      <c r="K184" s="224"/>
    </row>
    <row r="185" spans="2:11" customFormat="1" ht="15" customHeight="1">
      <c r="B185" s="203"/>
      <c r="C185" s="180" t="s">
        <v>122</v>
      </c>
      <c r="D185" s="180"/>
      <c r="E185" s="180"/>
      <c r="F185" s="201" t="s">
        <v>606</v>
      </c>
      <c r="G185" s="180"/>
      <c r="H185" s="180" t="s">
        <v>678</v>
      </c>
      <c r="I185" s="180" t="s">
        <v>602</v>
      </c>
      <c r="J185" s="180">
        <v>50</v>
      </c>
      <c r="K185" s="224"/>
    </row>
    <row r="186" spans="2:11" customFormat="1" ht="15" customHeight="1">
      <c r="B186" s="203"/>
      <c r="C186" s="180" t="s">
        <v>679</v>
      </c>
      <c r="D186" s="180"/>
      <c r="E186" s="180"/>
      <c r="F186" s="201" t="s">
        <v>606</v>
      </c>
      <c r="G186" s="180"/>
      <c r="H186" s="180" t="s">
        <v>680</v>
      </c>
      <c r="I186" s="180" t="s">
        <v>681</v>
      </c>
      <c r="J186" s="180"/>
      <c r="K186" s="224"/>
    </row>
    <row r="187" spans="2:11" customFormat="1" ht="15" customHeight="1">
      <c r="B187" s="203"/>
      <c r="C187" s="180" t="s">
        <v>682</v>
      </c>
      <c r="D187" s="180"/>
      <c r="E187" s="180"/>
      <c r="F187" s="201" t="s">
        <v>606</v>
      </c>
      <c r="G187" s="180"/>
      <c r="H187" s="180" t="s">
        <v>683</v>
      </c>
      <c r="I187" s="180" t="s">
        <v>681</v>
      </c>
      <c r="J187" s="180"/>
      <c r="K187" s="224"/>
    </row>
    <row r="188" spans="2:11" customFormat="1" ht="15" customHeight="1">
      <c r="B188" s="203"/>
      <c r="C188" s="180" t="s">
        <v>684</v>
      </c>
      <c r="D188" s="180"/>
      <c r="E188" s="180"/>
      <c r="F188" s="201" t="s">
        <v>606</v>
      </c>
      <c r="G188" s="180"/>
      <c r="H188" s="180" t="s">
        <v>685</v>
      </c>
      <c r="I188" s="180" t="s">
        <v>681</v>
      </c>
      <c r="J188" s="180"/>
      <c r="K188" s="224"/>
    </row>
    <row r="189" spans="2:11" customFormat="1" ht="15" customHeight="1">
      <c r="B189" s="203"/>
      <c r="C189" s="237" t="s">
        <v>686</v>
      </c>
      <c r="D189" s="180"/>
      <c r="E189" s="180"/>
      <c r="F189" s="201" t="s">
        <v>606</v>
      </c>
      <c r="G189" s="180"/>
      <c r="H189" s="180" t="s">
        <v>687</v>
      </c>
      <c r="I189" s="180" t="s">
        <v>688</v>
      </c>
      <c r="J189" s="238" t="s">
        <v>689</v>
      </c>
      <c r="K189" s="224"/>
    </row>
    <row r="190" spans="2:11" customFormat="1" ht="15" customHeight="1">
      <c r="B190" s="203"/>
      <c r="C190" s="237" t="s">
        <v>44</v>
      </c>
      <c r="D190" s="180"/>
      <c r="E190" s="180"/>
      <c r="F190" s="201" t="s">
        <v>600</v>
      </c>
      <c r="G190" s="180"/>
      <c r="H190" s="177" t="s">
        <v>690</v>
      </c>
      <c r="I190" s="180" t="s">
        <v>691</v>
      </c>
      <c r="J190" s="180"/>
      <c r="K190" s="224"/>
    </row>
    <row r="191" spans="2:11" customFormat="1" ht="15" customHeight="1">
      <c r="B191" s="203"/>
      <c r="C191" s="237" t="s">
        <v>692</v>
      </c>
      <c r="D191" s="180"/>
      <c r="E191" s="180"/>
      <c r="F191" s="201" t="s">
        <v>600</v>
      </c>
      <c r="G191" s="180"/>
      <c r="H191" s="180" t="s">
        <v>693</v>
      </c>
      <c r="I191" s="180" t="s">
        <v>635</v>
      </c>
      <c r="J191" s="180"/>
      <c r="K191" s="224"/>
    </row>
    <row r="192" spans="2:11" customFormat="1" ht="15" customHeight="1">
      <c r="B192" s="203"/>
      <c r="C192" s="237" t="s">
        <v>694</v>
      </c>
      <c r="D192" s="180"/>
      <c r="E192" s="180"/>
      <c r="F192" s="201" t="s">
        <v>600</v>
      </c>
      <c r="G192" s="180"/>
      <c r="H192" s="180" t="s">
        <v>695</v>
      </c>
      <c r="I192" s="180" t="s">
        <v>635</v>
      </c>
      <c r="J192" s="180"/>
      <c r="K192" s="224"/>
    </row>
    <row r="193" spans="2:11" customFormat="1" ht="15" customHeight="1">
      <c r="B193" s="203"/>
      <c r="C193" s="237" t="s">
        <v>696</v>
      </c>
      <c r="D193" s="180"/>
      <c r="E193" s="180"/>
      <c r="F193" s="201" t="s">
        <v>606</v>
      </c>
      <c r="G193" s="180"/>
      <c r="H193" s="180" t="s">
        <v>697</v>
      </c>
      <c r="I193" s="180" t="s">
        <v>635</v>
      </c>
      <c r="J193" s="180"/>
      <c r="K193" s="224"/>
    </row>
    <row r="194" spans="2:11" customFormat="1" ht="15" customHeight="1">
      <c r="B194" s="230"/>
      <c r="C194" s="239"/>
      <c r="D194" s="210"/>
      <c r="E194" s="210"/>
      <c r="F194" s="210"/>
      <c r="G194" s="210"/>
      <c r="H194" s="210"/>
      <c r="I194" s="210"/>
      <c r="J194" s="210"/>
      <c r="K194" s="231"/>
    </row>
    <row r="195" spans="2:11" customFormat="1" ht="18.75" customHeight="1">
      <c r="B195" s="212"/>
      <c r="C195" s="222"/>
      <c r="D195" s="222"/>
      <c r="E195" s="222"/>
      <c r="F195" s="232"/>
      <c r="G195" s="222"/>
      <c r="H195" s="222"/>
      <c r="I195" s="222"/>
      <c r="J195" s="222"/>
      <c r="K195" s="212"/>
    </row>
    <row r="196" spans="2:11" customFormat="1" ht="18.75" customHeight="1">
      <c r="B196" s="212"/>
      <c r="C196" s="222"/>
      <c r="D196" s="222"/>
      <c r="E196" s="222"/>
      <c r="F196" s="232"/>
      <c r="G196" s="222"/>
      <c r="H196" s="222"/>
      <c r="I196" s="222"/>
      <c r="J196" s="222"/>
      <c r="K196" s="212"/>
    </row>
    <row r="197" spans="2:11" customFormat="1" ht="18.75" customHeight="1">
      <c r="B197" s="187"/>
      <c r="C197" s="187"/>
      <c r="D197" s="187"/>
      <c r="E197" s="187"/>
      <c r="F197" s="187"/>
      <c r="G197" s="187"/>
      <c r="H197" s="187"/>
      <c r="I197" s="187"/>
      <c r="J197" s="187"/>
      <c r="K197" s="187"/>
    </row>
    <row r="198" spans="2:11" customFormat="1" ht="13.5">
      <c r="B198" s="169"/>
      <c r="C198" s="170"/>
      <c r="D198" s="170"/>
      <c r="E198" s="170"/>
      <c r="F198" s="170"/>
      <c r="G198" s="170"/>
      <c r="H198" s="170"/>
      <c r="I198" s="170"/>
      <c r="J198" s="170"/>
      <c r="K198" s="171"/>
    </row>
    <row r="199" spans="2:11" customFormat="1" ht="21">
      <c r="B199" s="172"/>
      <c r="C199" s="290" t="s">
        <v>698</v>
      </c>
      <c r="D199" s="290"/>
      <c r="E199" s="290"/>
      <c r="F199" s="290"/>
      <c r="G199" s="290"/>
      <c r="H199" s="290"/>
      <c r="I199" s="290"/>
      <c r="J199" s="290"/>
      <c r="K199" s="173"/>
    </row>
    <row r="200" spans="2:11" customFormat="1" ht="25.5" customHeight="1">
      <c r="B200" s="172"/>
      <c r="C200" s="240" t="s">
        <v>699</v>
      </c>
      <c r="D200" s="240"/>
      <c r="E200" s="240"/>
      <c r="F200" s="240" t="s">
        <v>700</v>
      </c>
      <c r="G200" s="241"/>
      <c r="H200" s="296" t="s">
        <v>701</v>
      </c>
      <c r="I200" s="296"/>
      <c r="J200" s="296"/>
      <c r="K200" s="173"/>
    </row>
    <row r="201" spans="2:11" customFormat="1" ht="5.25" customHeight="1">
      <c r="B201" s="203"/>
      <c r="C201" s="198"/>
      <c r="D201" s="198"/>
      <c r="E201" s="198"/>
      <c r="F201" s="198"/>
      <c r="G201" s="222"/>
      <c r="H201" s="198"/>
      <c r="I201" s="198"/>
      <c r="J201" s="198"/>
      <c r="K201" s="224"/>
    </row>
    <row r="202" spans="2:11" customFormat="1" ht="15" customHeight="1">
      <c r="B202" s="203"/>
      <c r="C202" s="180" t="s">
        <v>691</v>
      </c>
      <c r="D202" s="180"/>
      <c r="E202" s="180"/>
      <c r="F202" s="201" t="s">
        <v>45</v>
      </c>
      <c r="G202" s="180"/>
      <c r="H202" s="295" t="s">
        <v>702</v>
      </c>
      <c r="I202" s="295"/>
      <c r="J202" s="295"/>
      <c r="K202" s="224"/>
    </row>
    <row r="203" spans="2:11" customFormat="1" ht="15" customHeight="1">
      <c r="B203" s="203"/>
      <c r="C203" s="180"/>
      <c r="D203" s="180"/>
      <c r="E203" s="180"/>
      <c r="F203" s="201" t="s">
        <v>46</v>
      </c>
      <c r="G203" s="180"/>
      <c r="H203" s="295" t="s">
        <v>703</v>
      </c>
      <c r="I203" s="295"/>
      <c r="J203" s="295"/>
      <c r="K203" s="224"/>
    </row>
    <row r="204" spans="2:11" customFormat="1" ht="15" customHeight="1">
      <c r="B204" s="203"/>
      <c r="C204" s="180"/>
      <c r="D204" s="180"/>
      <c r="E204" s="180"/>
      <c r="F204" s="201" t="s">
        <v>49</v>
      </c>
      <c r="G204" s="180"/>
      <c r="H204" s="295" t="s">
        <v>704</v>
      </c>
      <c r="I204" s="295"/>
      <c r="J204" s="295"/>
      <c r="K204" s="224"/>
    </row>
    <row r="205" spans="2:11" customFormat="1" ht="15" customHeight="1">
      <c r="B205" s="203"/>
      <c r="C205" s="180"/>
      <c r="D205" s="180"/>
      <c r="E205" s="180"/>
      <c r="F205" s="201" t="s">
        <v>47</v>
      </c>
      <c r="G205" s="180"/>
      <c r="H205" s="295" t="s">
        <v>705</v>
      </c>
      <c r="I205" s="295"/>
      <c r="J205" s="295"/>
      <c r="K205" s="224"/>
    </row>
    <row r="206" spans="2:11" customFormat="1" ht="15" customHeight="1">
      <c r="B206" s="203"/>
      <c r="C206" s="180"/>
      <c r="D206" s="180"/>
      <c r="E206" s="180"/>
      <c r="F206" s="201" t="s">
        <v>48</v>
      </c>
      <c r="G206" s="180"/>
      <c r="H206" s="295" t="s">
        <v>706</v>
      </c>
      <c r="I206" s="295"/>
      <c r="J206" s="295"/>
      <c r="K206" s="224"/>
    </row>
    <row r="207" spans="2:11" customFormat="1" ht="15" customHeight="1">
      <c r="B207" s="203"/>
      <c r="C207" s="180"/>
      <c r="D207" s="180"/>
      <c r="E207" s="180"/>
      <c r="F207" s="201"/>
      <c r="G207" s="180"/>
      <c r="H207" s="180"/>
      <c r="I207" s="180"/>
      <c r="J207" s="180"/>
      <c r="K207" s="224"/>
    </row>
    <row r="208" spans="2:11" customFormat="1" ht="15" customHeight="1">
      <c r="B208" s="203"/>
      <c r="C208" s="180" t="s">
        <v>647</v>
      </c>
      <c r="D208" s="180"/>
      <c r="E208" s="180"/>
      <c r="F208" s="201" t="s">
        <v>81</v>
      </c>
      <c r="G208" s="180"/>
      <c r="H208" s="295" t="s">
        <v>707</v>
      </c>
      <c r="I208" s="295"/>
      <c r="J208" s="295"/>
      <c r="K208" s="224"/>
    </row>
    <row r="209" spans="2:11" customFormat="1" ht="15" customHeight="1">
      <c r="B209" s="203"/>
      <c r="C209" s="180"/>
      <c r="D209" s="180"/>
      <c r="E209" s="180"/>
      <c r="F209" s="201" t="s">
        <v>87</v>
      </c>
      <c r="G209" s="180"/>
      <c r="H209" s="295" t="s">
        <v>545</v>
      </c>
      <c r="I209" s="295"/>
      <c r="J209" s="295"/>
      <c r="K209" s="224"/>
    </row>
    <row r="210" spans="2:11" customFormat="1" ht="15" customHeight="1">
      <c r="B210" s="203"/>
      <c r="C210" s="180"/>
      <c r="D210" s="180"/>
      <c r="E210" s="180"/>
      <c r="F210" s="201" t="s">
        <v>543</v>
      </c>
      <c r="G210" s="180"/>
      <c r="H210" s="295" t="s">
        <v>708</v>
      </c>
      <c r="I210" s="295"/>
      <c r="J210" s="295"/>
      <c r="K210" s="224"/>
    </row>
    <row r="211" spans="2:11" customFormat="1" ht="15" customHeight="1">
      <c r="B211" s="242"/>
      <c r="C211" s="180"/>
      <c r="D211" s="180"/>
      <c r="E211" s="180"/>
      <c r="F211" s="201" t="s">
        <v>546</v>
      </c>
      <c r="G211" s="237"/>
      <c r="H211" s="294" t="s">
        <v>547</v>
      </c>
      <c r="I211" s="294"/>
      <c r="J211" s="294"/>
      <c r="K211" s="243"/>
    </row>
    <row r="212" spans="2:11" customFormat="1" ht="15" customHeight="1">
      <c r="B212" s="242"/>
      <c r="C212" s="180"/>
      <c r="D212" s="180"/>
      <c r="E212" s="180"/>
      <c r="F212" s="201" t="s">
        <v>333</v>
      </c>
      <c r="G212" s="237"/>
      <c r="H212" s="294" t="s">
        <v>709</v>
      </c>
      <c r="I212" s="294"/>
      <c r="J212" s="294"/>
      <c r="K212" s="243"/>
    </row>
    <row r="213" spans="2:11" customFormat="1" ht="15" customHeight="1">
      <c r="B213" s="242"/>
      <c r="C213" s="180"/>
      <c r="D213" s="180"/>
      <c r="E213" s="180"/>
      <c r="F213" s="201"/>
      <c r="G213" s="237"/>
      <c r="H213" s="228"/>
      <c r="I213" s="228"/>
      <c r="J213" s="228"/>
      <c r="K213" s="243"/>
    </row>
    <row r="214" spans="2:11" customFormat="1" ht="15" customHeight="1">
      <c r="B214" s="242"/>
      <c r="C214" s="180" t="s">
        <v>671</v>
      </c>
      <c r="D214" s="180"/>
      <c r="E214" s="180"/>
      <c r="F214" s="201">
        <v>1</v>
      </c>
      <c r="G214" s="237"/>
      <c r="H214" s="294" t="s">
        <v>710</v>
      </c>
      <c r="I214" s="294"/>
      <c r="J214" s="294"/>
      <c r="K214" s="243"/>
    </row>
    <row r="215" spans="2:11" customFormat="1" ht="15" customHeight="1">
      <c r="B215" s="242"/>
      <c r="C215" s="180"/>
      <c r="D215" s="180"/>
      <c r="E215" s="180"/>
      <c r="F215" s="201">
        <v>2</v>
      </c>
      <c r="G215" s="237"/>
      <c r="H215" s="294" t="s">
        <v>711</v>
      </c>
      <c r="I215" s="294"/>
      <c r="J215" s="294"/>
      <c r="K215" s="243"/>
    </row>
    <row r="216" spans="2:11" customFormat="1" ht="15" customHeight="1">
      <c r="B216" s="242"/>
      <c r="C216" s="180"/>
      <c r="D216" s="180"/>
      <c r="E216" s="180"/>
      <c r="F216" s="201">
        <v>3</v>
      </c>
      <c r="G216" s="237"/>
      <c r="H216" s="294" t="s">
        <v>712</v>
      </c>
      <c r="I216" s="294"/>
      <c r="J216" s="294"/>
      <c r="K216" s="243"/>
    </row>
    <row r="217" spans="2:11" customFormat="1" ht="15" customHeight="1">
      <c r="B217" s="242"/>
      <c r="C217" s="180"/>
      <c r="D217" s="180"/>
      <c r="E217" s="180"/>
      <c r="F217" s="201">
        <v>4</v>
      </c>
      <c r="G217" s="237"/>
      <c r="H217" s="294" t="s">
        <v>713</v>
      </c>
      <c r="I217" s="294"/>
      <c r="J217" s="294"/>
      <c r="K217" s="243"/>
    </row>
    <row r="218" spans="2:11" customFormat="1" ht="12.75" customHeight="1">
      <c r="B218" s="244"/>
      <c r="C218" s="245"/>
      <c r="D218" s="245"/>
      <c r="E218" s="245"/>
      <c r="F218" s="245"/>
      <c r="G218" s="245"/>
      <c r="H218" s="245"/>
      <c r="I218" s="245"/>
      <c r="J218" s="245"/>
      <c r="K218" s="246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7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5" t="s">
        <v>83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110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86" t="str">
        <f>'Rekapitulace stavby'!K6</f>
        <v>Oprava DŘT v žst. Bohumín</v>
      </c>
      <c r="F7" s="287"/>
      <c r="G7" s="287"/>
      <c r="H7" s="287"/>
      <c r="L7" s="18"/>
    </row>
    <row r="8" spans="2:46" s="1" customFormat="1" ht="12" customHeight="1">
      <c r="B8" s="30"/>
      <c r="D8" s="25" t="s">
        <v>111</v>
      </c>
      <c r="L8" s="30"/>
    </row>
    <row r="9" spans="2:46" s="1" customFormat="1" ht="16.5" customHeight="1">
      <c r="B9" s="30"/>
      <c r="E9" s="276" t="s">
        <v>112</v>
      </c>
      <c r="F9" s="285"/>
      <c r="G9" s="285"/>
      <c r="H9" s="28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3</v>
      </c>
      <c r="I11" s="25" t="s">
        <v>19</v>
      </c>
      <c r="J11" s="23" t="s">
        <v>3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47" t="str">
        <f>'Rekapitulace stavby'!AN8</f>
        <v>9. 1. 2023</v>
      </c>
      <c r="L12" s="30"/>
    </row>
    <row r="13" spans="2:46" s="1" customFormat="1" ht="10.7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88" t="str">
        <f>'Rekapitulace stavby'!E14</f>
        <v>Vyplň údaj</v>
      </c>
      <c r="F18" s="259"/>
      <c r="G18" s="259"/>
      <c r="H18" s="259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37</v>
      </c>
      <c r="I23" s="25" t="s">
        <v>25</v>
      </c>
      <c r="J23" s="23" t="s">
        <v>3</v>
      </c>
      <c r="L23" s="30"/>
    </row>
    <row r="24" spans="2:12" s="1" customFormat="1" ht="18" customHeight="1">
      <c r="B24" s="30"/>
      <c r="E24" s="23" t="s">
        <v>34</v>
      </c>
      <c r="I24" s="25" t="s">
        <v>28</v>
      </c>
      <c r="J24" s="23" t="s">
        <v>3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38</v>
      </c>
      <c r="L26" s="30"/>
    </row>
    <row r="27" spans="2:12" s="7" customFormat="1" ht="47.25" customHeight="1">
      <c r="B27" s="84"/>
      <c r="E27" s="263" t="s">
        <v>39</v>
      </c>
      <c r="F27" s="263"/>
      <c r="G27" s="263"/>
      <c r="H27" s="263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40</v>
      </c>
      <c r="J30" s="61">
        <f>ROUND(J79, 2)</f>
        <v>0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>
      <c r="B33" s="30"/>
      <c r="D33" s="50" t="s">
        <v>44</v>
      </c>
      <c r="E33" s="25" t="s">
        <v>45</v>
      </c>
      <c r="F33" s="86">
        <f>ROUND((SUM(BE79:BE128)),  2)</f>
        <v>0</v>
      </c>
      <c r="I33" s="87">
        <v>0.21</v>
      </c>
      <c r="J33" s="86">
        <f>ROUND(((SUM(BE79:BE128))*I33),  2)</f>
        <v>0</v>
      </c>
      <c r="L33" s="30"/>
    </row>
    <row r="34" spans="2:12" s="1" customFormat="1" ht="14.45" customHeight="1">
      <c r="B34" s="30"/>
      <c r="E34" s="25" t="s">
        <v>46</v>
      </c>
      <c r="F34" s="86">
        <f>ROUND((SUM(BF79:BF128)),  2)</f>
        <v>0</v>
      </c>
      <c r="I34" s="87">
        <v>0.15</v>
      </c>
      <c r="J34" s="86">
        <f>ROUND(((SUM(BF79:BF128))*I34),  2)</f>
        <v>0</v>
      </c>
      <c r="L34" s="30"/>
    </row>
    <row r="35" spans="2:12" s="1" customFormat="1" ht="14.45" hidden="1" customHeight="1">
      <c r="B35" s="30"/>
      <c r="E35" s="25" t="s">
        <v>47</v>
      </c>
      <c r="F35" s="86">
        <f>ROUND((SUM(BG79:BG128)),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48</v>
      </c>
      <c r="F36" s="86">
        <f>ROUND((SUM(BH79:BH128)),  2)</f>
        <v>0</v>
      </c>
      <c r="I36" s="87">
        <v>0.15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49</v>
      </c>
      <c r="F37" s="86">
        <f>ROUND((SUM(BI79:BI128)),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50</v>
      </c>
      <c r="E39" s="52"/>
      <c r="F39" s="52"/>
      <c r="G39" s="90" t="s">
        <v>51</v>
      </c>
      <c r="H39" s="91" t="s">
        <v>52</v>
      </c>
      <c r="I39" s="52"/>
      <c r="J39" s="92">
        <f>SUM(J30:J37)</f>
        <v>0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113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86" t="str">
        <f>E7</f>
        <v>Oprava DŘT v žst. Bohumín</v>
      </c>
      <c r="F48" s="287"/>
      <c r="G48" s="287"/>
      <c r="H48" s="287"/>
      <c r="L48" s="30"/>
    </row>
    <row r="49" spans="2:47" s="1" customFormat="1" ht="12" customHeight="1">
      <c r="B49" s="30"/>
      <c r="C49" s="25" t="s">
        <v>111</v>
      </c>
      <c r="L49" s="30"/>
    </row>
    <row r="50" spans="2:47" s="1" customFormat="1" ht="16.5" customHeight="1">
      <c r="B50" s="30"/>
      <c r="E50" s="276" t="str">
        <f>E9</f>
        <v>PS01 - Trafostanice T1 Bohumín - Komunikace</v>
      </c>
      <c r="F50" s="285"/>
      <c r="G50" s="285"/>
      <c r="H50" s="285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20</v>
      </c>
      <c r="F52" s="23" t="str">
        <f>F12</f>
        <v xml:space="preserve"> </v>
      </c>
      <c r="I52" s="25" t="s">
        <v>22</v>
      </c>
      <c r="J52" s="47" t="str">
        <f>IF(J12="","",J12)</f>
        <v>9. 1. 2023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>Správa železnic, s.o.</v>
      </c>
      <c r="I54" s="25" t="s">
        <v>32</v>
      </c>
      <c r="J54" s="28" t="str">
        <f>E21</f>
        <v>Petr Kudělka</v>
      </c>
      <c r="L54" s="30"/>
    </row>
    <row r="55" spans="2:47" s="1" customFormat="1" ht="15.2" customHeight="1">
      <c r="B55" s="30"/>
      <c r="C55" s="25" t="s">
        <v>30</v>
      </c>
      <c r="F55" s="23" t="str">
        <f>IF(E18="","",E18)</f>
        <v>Vyplň údaj</v>
      </c>
      <c r="I55" s="25" t="s">
        <v>37</v>
      </c>
      <c r="J55" s="28" t="str">
        <f>E24</f>
        <v>Petr Kudělka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114</v>
      </c>
      <c r="D57" s="88"/>
      <c r="E57" s="88"/>
      <c r="F57" s="88"/>
      <c r="G57" s="88"/>
      <c r="H57" s="88"/>
      <c r="I57" s="88"/>
      <c r="J57" s="95" t="s">
        <v>115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7" customHeight="1">
      <c r="B59" s="30"/>
      <c r="C59" s="96" t="s">
        <v>72</v>
      </c>
      <c r="J59" s="61">
        <f>J79</f>
        <v>0</v>
      </c>
      <c r="L59" s="30"/>
      <c r="AU59" s="15" t="s">
        <v>116</v>
      </c>
    </row>
    <row r="60" spans="2:47" s="1" customFormat="1" ht="21.75" customHeight="1">
      <c r="B60" s="30"/>
      <c r="L60" s="30"/>
    </row>
    <row r="61" spans="2:47" s="1" customFormat="1" ht="6.95" customHeight="1"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30"/>
    </row>
    <row r="65" spans="2:65" s="1" customFormat="1" ht="6.95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30"/>
    </row>
    <row r="66" spans="2:65" s="1" customFormat="1" ht="24.95" customHeight="1">
      <c r="B66" s="30"/>
      <c r="C66" s="19" t="s">
        <v>117</v>
      </c>
      <c r="L66" s="30"/>
    </row>
    <row r="67" spans="2:65" s="1" customFormat="1" ht="6.95" customHeight="1">
      <c r="B67" s="30"/>
      <c r="L67" s="30"/>
    </row>
    <row r="68" spans="2:65" s="1" customFormat="1" ht="12" customHeight="1">
      <c r="B68" s="30"/>
      <c r="C68" s="25" t="s">
        <v>17</v>
      </c>
      <c r="L68" s="30"/>
    </row>
    <row r="69" spans="2:65" s="1" customFormat="1" ht="16.5" customHeight="1">
      <c r="B69" s="30"/>
      <c r="E69" s="286" t="str">
        <f>E7</f>
        <v>Oprava DŘT v žst. Bohumín</v>
      </c>
      <c r="F69" s="287"/>
      <c r="G69" s="287"/>
      <c r="H69" s="287"/>
      <c r="L69" s="30"/>
    </row>
    <row r="70" spans="2:65" s="1" customFormat="1" ht="12" customHeight="1">
      <c r="B70" s="30"/>
      <c r="C70" s="25" t="s">
        <v>111</v>
      </c>
      <c r="L70" s="30"/>
    </row>
    <row r="71" spans="2:65" s="1" customFormat="1" ht="16.5" customHeight="1">
      <c r="B71" s="30"/>
      <c r="E71" s="276" t="str">
        <f>E9</f>
        <v>PS01 - Trafostanice T1 Bohumín - Komunikace</v>
      </c>
      <c r="F71" s="285"/>
      <c r="G71" s="285"/>
      <c r="H71" s="285"/>
      <c r="L71" s="30"/>
    </row>
    <row r="72" spans="2:65" s="1" customFormat="1" ht="6.95" customHeight="1">
      <c r="B72" s="30"/>
      <c r="L72" s="30"/>
    </row>
    <row r="73" spans="2:65" s="1" customFormat="1" ht="12" customHeight="1">
      <c r="B73" s="30"/>
      <c r="C73" s="25" t="s">
        <v>20</v>
      </c>
      <c r="F73" s="23" t="str">
        <f>F12</f>
        <v xml:space="preserve"> </v>
      </c>
      <c r="I73" s="25" t="s">
        <v>22</v>
      </c>
      <c r="J73" s="47" t="str">
        <f>IF(J12="","",J12)</f>
        <v>9. 1. 2023</v>
      </c>
      <c r="L73" s="30"/>
    </row>
    <row r="74" spans="2:65" s="1" customFormat="1" ht="6.95" customHeight="1">
      <c r="B74" s="30"/>
      <c r="L74" s="30"/>
    </row>
    <row r="75" spans="2:65" s="1" customFormat="1" ht="15.2" customHeight="1">
      <c r="B75" s="30"/>
      <c r="C75" s="25" t="s">
        <v>24</v>
      </c>
      <c r="F75" s="23" t="str">
        <f>E15</f>
        <v>Správa železnic, s.o.</v>
      </c>
      <c r="I75" s="25" t="s">
        <v>32</v>
      </c>
      <c r="J75" s="28" t="str">
        <f>E21</f>
        <v>Petr Kudělka</v>
      </c>
      <c r="L75" s="30"/>
    </row>
    <row r="76" spans="2:65" s="1" customFormat="1" ht="15.2" customHeight="1">
      <c r="B76" s="30"/>
      <c r="C76" s="25" t="s">
        <v>30</v>
      </c>
      <c r="F76" s="23" t="str">
        <f>IF(E18="","",E18)</f>
        <v>Vyplň údaj</v>
      </c>
      <c r="I76" s="25" t="s">
        <v>37</v>
      </c>
      <c r="J76" s="28" t="str">
        <f>E24</f>
        <v>Petr Kudělka</v>
      </c>
      <c r="L76" s="30"/>
    </row>
    <row r="77" spans="2:65" s="1" customFormat="1" ht="10.35" customHeight="1">
      <c r="B77" s="30"/>
      <c r="L77" s="30"/>
    </row>
    <row r="78" spans="2:65" s="8" customFormat="1" ht="29.25" customHeight="1">
      <c r="B78" s="97"/>
      <c r="C78" s="98" t="s">
        <v>118</v>
      </c>
      <c r="D78" s="99" t="s">
        <v>59</v>
      </c>
      <c r="E78" s="99" t="s">
        <v>55</v>
      </c>
      <c r="F78" s="99" t="s">
        <v>56</v>
      </c>
      <c r="G78" s="99" t="s">
        <v>119</v>
      </c>
      <c r="H78" s="99" t="s">
        <v>120</v>
      </c>
      <c r="I78" s="99" t="s">
        <v>121</v>
      </c>
      <c r="J78" s="99" t="s">
        <v>115</v>
      </c>
      <c r="K78" s="100" t="s">
        <v>122</v>
      </c>
      <c r="L78" s="97"/>
      <c r="M78" s="54" t="s">
        <v>3</v>
      </c>
      <c r="N78" s="55" t="s">
        <v>44</v>
      </c>
      <c r="O78" s="55" t="s">
        <v>123</v>
      </c>
      <c r="P78" s="55" t="s">
        <v>124</v>
      </c>
      <c r="Q78" s="55" t="s">
        <v>125</v>
      </c>
      <c r="R78" s="55" t="s">
        <v>126</v>
      </c>
      <c r="S78" s="55" t="s">
        <v>127</v>
      </c>
      <c r="T78" s="56" t="s">
        <v>128</v>
      </c>
    </row>
    <row r="79" spans="2:65" s="1" customFormat="1" ht="22.7" customHeight="1">
      <c r="B79" s="30"/>
      <c r="C79" s="59" t="s">
        <v>129</v>
      </c>
      <c r="J79" s="101">
        <f>BK79</f>
        <v>0</v>
      </c>
      <c r="L79" s="30"/>
      <c r="M79" s="57"/>
      <c r="N79" s="48"/>
      <c r="O79" s="48"/>
      <c r="P79" s="102">
        <f>SUM(P80:P128)</f>
        <v>0</v>
      </c>
      <c r="Q79" s="48"/>
      <c r="R79" s="102">
        <f>SUM(R80:R128)</f>
        <v>0</v>
      </c>
      <c r="S79" s="48"/>
      <c r="T79" s="103">
        <f>SUM(T80:T128)</f>
        <v>0</v>
      </c>
      <c r="AT79" s="15" t="s">
        <v>73</v>
      </c>
      <c r="AU79" s="15" t="s">
        <v>116</v>
      </c>
      <c r="BK79" s="104">
        <f>SUM(BK80:BK128)</f>
        <v>0</v>
      </c>
    </row>
    <row r="80" spans="2:65" s="1" customFormat="1" ht="24.2" customHeight="1">
      <c r="B80" s="105"/>
      <c r="C80" s="106" t="s">
        <v>82</v>
      </c>
      <c r="D80" s="106" t="s">
        <v>130</v>
      </c>
      <c r="E80" s="107" t="s">
        <v>131</v>
      </c>
      <c r="F80" s="108" t="s">
        <v>132</v>
      </c>
      <c r="G80" s="109" t="s">
        <v>133</v>
      </c>
      <c r="H80" s="110">
        <v>2930</v>
      </c>
      <c r="I80" s="111"/>
      <c r="J80" s="112">
        <f t="shared" ref="J80:J111" si="0">ROUND(I80*H80,2)</f>
        <v>0</v>
      </c>
      <c r="K80" s="108" t="s">
        <v>134</v>
      </c>
      <c r="L80" s="113"/>
      <c r="M80" s="114" t="s">
        <v>3</v>
      </c>
      <c r="N80" s="115" t="s">
        <v>45</v>
      </c>
      <c r="P80" s="116">
        <f t="shared" ref="P80:P111" si="1">O80*H80</f>
        <v>0</v>
      </c>
      <c r="Q80" s="116">
        <v>0</v>
      </c>
      <c r="R80" s="116">
        <f t="shared" ref="R80:R111" si="2">Q80*H80</f>
        <v>0</v>
      </c>
      <c r="S80" s="116">
        <v>0</v>
      </c>
      <c r="T80" s="117">
        <f t="shared" ref="T80:T111" si="3">S80*H80</f>
        <v>0</v>
      </c>
      <c r="AR80" s="118" t="s">
        <v>135</v>
      </c>
      <c r="AT80" s="118" t="s">
        <v>130</v>
      </c>
      <c r="AU80" s="118" t="s">
        <v>74</v>
      </c>
      <c r="AY80" s="15" t="s">
        <v>136</v>
      </c>
      <c r="BE80" s="119">
        <f t="shared" ref="BE80:BE111" si="4">IF(N80="základní",J80,0)</f>
        <v>0</v>
      </c>
      <c r="BF80" s="119">
        <f t="shared" ref="BF80:BF111" si="5">IF(N80="snížená",J80,0)</f>
        <v>0</v>
      </c>
      <c r="BG80" s="119">
        <f t="shared" ref="BG80:BG111" si="6">IF(N80="zákl. přenesená",J80,0)</f>
        <v>0</v>
      </c>
      <c r="BH80" s="119">
        <f t="shared" ref="BH80:BH111" si="7">IF(N80="sníž. přenesená",J80,0)</f>
        <v>0</v>
      </c>
      <c r="BI80" s="119">
        <f t="shared" ref="BI80:BI111" si="8">IF(N80="nulová",J80,0)</f>
        <v>0</v>
      </c>
      <c r="BJ80" s="15" t="s">
        <v>82</v>
      </c>
      <c r="BK80" s="119">
        <f t="shared" ref="BK80:BK111" si="9">ROUND(I80*H80,2)</f>
        <v>0</v>
      </c>
      <c r="BL80" s="15" t="s">
        <v>137</v>
      </c>
      <c r="BM80" s="118" t="s">
        <v>138</v>
      </c>
    </row>
    <row r="81" spans="2:65" s="1" customFormat="1" ht="16.5" customHeight="1">
      <c r="B81" s="105"/>
      <c r="C81" s="120" t="s">
        <v>84</v>
      </c>
      <c r="D81" s="120" t="s">
        <v>139</v>
      </c>
      <c r="E81" s="121" t="s">
        <v>140</v>
      </c>
      <c r="F81" s="122" t="s">
        <v>141</v>
      </c>
      <c r="G81" s="123" t="s">
        <v>133</v>
      </c>
      <c r="H81" s="124">
        <v>2930</v>
      </c>
      <c r="I81" s="125"/>
      <c r="J81" s="126">
        <f t="shared" si="0"/>
        <v>0</v>
      </c>
      <c r="K81" s="122" t="s">
        <v>134</v>
      </c>
      <c r="L81" s="30"/>
      <c r="M81" s="127" t="s">
        <v>3</v>
      </c>
      <c r="N81" s="128" t="s">
        <v>45</v>
      </c>
      <c r="P81" s="116">
        <f t="shared" si="1"/>
        <v>0</v>
      </c>
      <c r="Q81" s="116">
        <v>0</v>
      </c>
      <c r="R81" s="116">
        <f t="shared" si="2"/>
        <v>0</v>
      </c>
      <c r="S81" s="116">
        <v>0</v>
      </c>
      <c r="T81" s="117">
        <f t="shared" si="3"/>
        <v>0</v>
      </c>
      <c r="AR81" s="118" t="s">
        <v>142</v>
      </c>
      <c r="AT81" s="118" t="s">
        <v>139</v>
      </c>
      <c r="AU81" s="118" t="s">
        <v>74</v>
      </c>
      <c r="AY81" s="15" t="s">
        <v>136</v>
      </c>
      <c r="BE81" s="119">
        <f t="shared" si="4"/>
        <v>0</v>
      </c>
      <c r="BF81" s="119">
        <f t="shared" si="5"/>
        <v>0</v>
      </c>
      <c r="BG81" s="119">
        <f t="shared" si="6"/>
        <v>0</v>
      </c>
      <c r="BH81" s="119">
        <f t="shared" si="7"/>
        <v>0</v>
      </c>
      <c r="BI81" s="119">
        <f t="shared" si="8"/>
        <v>0</v>
      </c>
      <c r="BJ81" s="15" t="s">
        <v>82</v>
      </c>
      <c r="BK81" s="119">
        <f t="shared" si="9"/>
        <v>0</v>
      </c>
      <c r="BL81" s="15" t="s">
        <v>142</v>
      </c>
      <c r="BM81" s="118" t="s">
        <v>143</v>
      </c>
    </row>
    <row r="82" spans="2:65" s="1" customFormat="1" ht="24.2" customHeight="1">
      <c r="B82" s="105"/>
      <c r="C82" s="106" t="s">
        <v>144</v>
      </c>
      <c r="D82" s="106" t="s">
        <v>130</v>
      </c>
      <c r="E82" s="107" t="s">
        <v>145</v>
      </c>
      <c r="F82" s="108" t="s">
        <v>146</v>
      </c>
      <c r="G82" s="109" t="s">
        <v>133</v>
      </c>
      <c r="H82" s="110">
        <v>24</v>
      </c>
      <c r="I82" s="111"/>
      <c r="J82" s="112">
        <f t="shared" si="0"/>
        <v>0</v>
      </c>
      <c r="K82" s="108" t="s">
        <v>3</v>
      </c>
      <c r="L82" s="113"/>
      <c r="M82" s="114" t="s">
        <v>3</v>
      </c>
      <c r="N82" s="115" t="s">
        <v>45</v>
      </c>
      <c r="P82" s="116">
        <f t="shared" si="1"/>
        <v>0</v>
      </c>
      <c r="Q82" s="116">
        <v>0</v>
      </c>
      <c r="R82" s="116">
        <f t="shared" si="2"/>
        <v>0</v>
      </c>
      <c r="S82" s="116">
        <v>0</v>
      </c>
      <c r="T82" s="117">
        <f t="shared" si="3"/>
        <v>0</v>
      </c>
      <c r="AR82" s="118" t="s">
        <v>142</v>
      </c>
      <c r="AT82" s="118" t="s">
        <v>130</v>
      </c>
      <c r="AU82" s="118" t="s">
        <v>74</v>
      </c>
      <c r="AY82" s="15" t="s">
        <v>136</v>
      </c>
      <c r="BE82" s="119">
        <f t="shared" si="4"/>
        <v>0</v>
      </c>
      <c r="BF82" s="119">
        <f t="shared" si="5"/>
        <v>0</v>
      </c>
      <c r="BG82" s="119">
        <f t="shared" si="6"/>
        <v>0</v>
      </c>
      <c r="BH82" s="119">
        <f t="shared" si="7"/>
        <v>0</v>
      </c>
      <c r="BI82" s="119">
        <f t="shared" si="8"/>
        <v>0</v>
      </c>
      <c r="BJ82" s="15" t="s">
        <v>82</v>
      </c>
      <c r="BK82" s="119">
        <f t="shared" si="9"/>
        <v>0</v>
      </c>
      <c r="BL82" s="15" t="s">
        <v>142</v>
      </c>
      <c r="BM82" s="118" t="s">
        <v>147</v>
      </c>
    </row>
    <row r="83" spans="2:65" s="1" customFormat="1" ht="24.2" customHeight="1">
      <c r="B83" s="105"/>
      <c r="C83" s="120" t="s">
        <v>137</v>
      </c>
      <c r="D83" s="120" t="s">
        <v>139</v>
      </c>
      <c r="E83" s="121" t="s">
        <v>148</v>
      </c>
      <c r="F83" s="122" t="s">
        <v>149</v>
      </c>
      <c r="G83" s="123" t="s">
        <v>150</v>
      </c>
      <c r="H83" s="124">
        <v>2</v>
      </c>
      <c r="I83" s="125"/>
      <c r="J83" s="126">
        <f t="shared" si="0"/>
        <v>0</v>
      </c>
      <c r="K83" s="122" t="s">
        <v>134</v>
      </c>
      <c r="L83" s="30"/>
      <c r="M83" s="127" t="s">
        <v>3</v>
      </c>
      <c r="N83" s="128" t="s">
        <v>45</v>
      </c>
      <c r="P83" s="116">
        <f t="shared" si="1"/>
        <v>0</v>
      </c>
      <c r="Q83" s="116">
        <v>0</v>
      </c>
      <c r="R83" s="116">
        <f t="shared" si="2"/>
        <v>0</v>
      </c>
      <c r="S83" s="116">
        <v>0</v>
      </c>
      <c r="T83" s="117">
        <f t="shared" si="3"/>
        <v>0</v>
      </c>
      <c r="AR83" s="118" t="s">
        <v>142</v>
      </c>
      <c r="AT83" s="118" t="s">
        <v>139</v>
      </c>
      <c r="AU83" s="118" t="s">
        <v>74</v>
      </c>
      <c r="AY83" s="15" t="s">
        <v>136</v>
      </c>
      <c r="BE83" s="119">
        <f t="shared" si="4"/>
        <v>0</v>
      </c>
      <c r="BF83" s="119">
        <f t="shared" si="5"/>
        <v>0</v>
      </c>
      <c r="BG83" s="119">
        <f t="shared" si="6"/>
        <v>0</v>
      </c>
      <c r="BH83" s="119">
        <f t="shared" si="7"/>
        <v>0</v>
      </c>
      <c r="BI83" s="119">
        <f t="shared" si="8"/>
        <v>0</v>
      </c>
      <c r="BJ83" s="15" t="s">
        <v>82</v>
      </c>
      <c r="BK83" s="119">
        <f t="shared" si="9"/>
        <v>0</v>
      </c>
      <c r="BL83" s="15" t="s">
        <v>142</v>
      </c>
      <c r="BM83" s="118" t="s">
        <v>151</v>
      </c>
    </row>
    <row r="84" spans="2:65" s="1" customFormat="1" ht="16.5" customHeight="1">
      <c r="B84" s="105"/>
      <c r="C84" s="106" t="s">
        <v>152</v>
      </c>
      <c r="D84" s="106" t="s">
        <v>130</v>
      </c>
      <c r="E84" s="107" t="s">
        <v>153</v>
      </c>
      <c r="F84" s="108" t="s">
        <v>154</v>
      </c>
      <c r="G84" s="109" t="s">
        <v>150</v>
      </c>
      <c r="H84" s="110">
        <v>1</v>
      </c>
      <c r="I84" s="111"/>
      <c r="J84" s="112">
        <f t="shared" si="0"/>
        <v>0</v>
      </c>
      <c r="K84" s="108" t="s">
        <v>3</v>
      </c>
      <c r="L84" s="113"/>
      <c r="M84" s="114" t="s">
        <v>3</v>
      </c>
      <c r="N84" s="115" t="s">
        <v>45</v>
      </c>
      <c r="P84" s="116">
        <f t="shared" si="1"/>
        <v>0</v>
      </c>
      <c r="Q84" s="116">
        <v>0</v>
      </c>
      <c r="R84" s="116">
        <f t="shared" si="2"/>
        <v>0</v>
      </c>
      <c r="S84" s="116">
        <v>0</v>
      </c>
      <c r="T84" s="117">
        <f t="shared" si="3"/>
        <v>0</v>
      </c>
      <c r="AR84" s="118" t="s">
        <v>135</v>
      </c>
      <c r="AT84" s="118" t="s">
        <v>130</v>
      </c>
      <c r="AU84" s="118" t="s">
        <v>74</v>
      </c>
      <c r="AY84" s="15" t="s">
        <v>136</v>
      </c>
      <c r="BE84" s="119">
        <f t="shared" si="4"/>
        <v>0</v>
      </c>
      <c r="BF84" s="119">
        <f t="shared" si="5"/>
        <v>0</v>
      </c>
      <c r="BG84" s="119">
        <f t="shared" si="6"/>
        <v>0</v>
      </c>
      <c r="BH84" s="119">
        <f t="shared" si="7"/>
        <v>0</v>
      </c>
      <c r="BI84" s="119">
        <f t="shared" si="8"/>
        <v>0</v>
      </c>
      <c r="BJ84" s="15" t="s">
        <v>82</v>
      </c>
      <c r="BK84" s="119">
        <f t="shared" si="9"/>
        <v>0</v>
      </c>
      <c r="BL84" s="15" t="s">
        <v>137</v>
      </c>
      <c r="BM84" s="118" t="s">
        <v>155</v>
      </c>
    </row>
    <row r="85" spans="2:65" s="1" customFormat="1" ht="16.5" customHeight="1">
      <c r="B85" s="105"/>
      <c r="C85" s="106" t="s">
        <v>156</v>
      </c>
      <c r="D85" s="106" t="s">
        <v>130</v>
      </c>
      <c r="E85" s="107" t="s">
        <v>157</v>
      </c>
      <c r="F85" s="108" t="s">
        <v>158</v>
      </c>
      <c r="G85" s="109" t="s">
        <v>150</v>
      </c>
      <c r="H85" s="110">
        <v>1</v>
      </c>
      <c r="I85" s="111"/>
      <c r="J85" s="112">
        <f t="shared" si="0"/>
        <v>0</v>
      </c>
      <c r="K85" s="108" t="s">
        <v>3</v>
      </c>
      <c r="L85" s="113"/>
      <c r="M85" s="114" t="s">
        <v>3</v>
      </c>
      <c r="N85" s="115" t="s">
        <v>45</v>
      </c>
      <c r="P85" s="116">
        <f t="shared" si="1"/>
        <v>0</v>
      </c>
      <c r="Q85" s="116">
        <v>0</v>
      </c>
      <c r="R85" s="116">
        <f t="shared" si="2"/>
        <v>0</v>
      </c>
      <c r="S85" s="116">
        <v>0</v>
      </c>
      <c r="T85" s="117">
        <f t="shared" si="3"/>
        <v>0</v>
      </c>
      <c r="AR85" s="118" t="s">
        <v>135</v>
      </c>
      <c r="AT85" s="118" t="s">
        <v>130</v>
      </c>
      <c r="AU85" s="118" t="s">
        <v>74</v>
      </c>
      <c r="AY85" s="15" t="s">
        <v>136</v>
      </c>
      <c r="BE85" s="119">
        <f t="shared" si="4"/>
        <v>0</v>
      </c>
      <c r="BF85" s="119">
        <f t="shared" si="5"/>
        <v>0</v>
      </c>
      <c r="BG85" s="119">
        <f t="shared" si="6"/>
        <v>0</v>
      </c>
      <c r="BH85" s="119">
        <f t="shared" si="7"/>
        <v>0</v>
      </c>
      <c r="BI85" s="119">
        <f t="shared" si="8"/>
        <v>0</v>
      </c>
      <c r="BJ85" s="15" t="s">
        <v>82</v>
      </c>
      <c r="BK85" s="119">
        <f t="shared" si="9"/>
        <v>0</v>
      </c>
      <c r="BL85" s="15" t="s">
        <v>137</v>
      </c>
      <c r="BM85" s="118" t="s">
        <v>159</v>
      </c>
    </row>
    <row r="86" spans="2:65" s="1" customFormat="1" ht="24.2" customHeight="1">
      <c r="B86" s="105"/>
      <c r="C86" s="106" t="s">
        <v>160</v>
      </c>
      <c r="D86" s="106" t="s">
        <v>130</v>
      </c>
      <c r="E86" s="107" t="s">
        <v>161</v>
      </c>
      <c r="F86" s="108" t="s">
        <v>162</v>
      </c>
      <c r="G86" s="109" t="s">
        <v>150</v>
      </c>
      <c r="H86" s="110">
        <v>10</v>
      </c>
      <c r="I86" s="111"/>
      <c r="J86" s="112">
        <f t="shared" si="0"/>
        <v>0</v>
      </c>
      <c r="K86" s="108" t="s">
        <v>3</v>
      </c>
      <c r="L86" s="113"/>
      <c r="M86" s="114" t="s">
        <v>3</v>
      </c>
      <c r="N86" s="115" t="s">
        <v>45</v>
      </c>
      <c r="P86" s="116">
        <f t="shared" si="1"/>
        <v>0</v>
      </c>
      <c r="Q86" s="116">
        <v>0</v>
      </c>
      <c r="R86" s="116">
        <f t="shared" si="2"/>
        <v>0</v>
      </c>
      <c r="S86" s="116">
        <v>0</v>
      </c>
      <c r="T86" s="117">
        <f t="shared" si="3"/>
        <v>0</v>
      </c>
      <c r="AR86" s="118" t="s">
        <v>135</v>
      </c>
      <c r="AT86" s="118" t="s">
        <v>130</v>
      </c>
      <c r="AU86" s="118" t="s">
        <v>74</v>
      </c>
      <c r="AY86" s="15" t="s">
        <v>136</v>
      </c>
      <c r="BE86" s="119">
        <f t="shared" si="4"/>
        <v>0</v>
      </c>
      <c r="BF86" s="119">
        <f t="shared" si="5"/>
        <v>0</v>
      </c>
      <c r="BG86" s="119">
        <f t="shared" si="6"/>
        <v>0</v>
      </c>
      <c r="BH86" s="119">
        <f t="shared" si="7"/>
        <v>0</v>
      </c>
      <c r="BI86" s="119">
        <f t="shared" si="8"/>
        <v>0</v>
      </c>
      <c r="BJ86" s="15" t="s">
        <v>82</v>
      </c>
      <c r="BK86" s="119">
        <f t="shared" si="9"/>
        <v>0</v>
      </c>
      <c r="BL86" s="15" t="s">
        <v>137</v>
      </c>
      <c r="BM86" s="118" t="s">
        <v>163</v>
      </c>
    </row>
    <row r="87" spans="2:65" s="1" customFormat="1" ht="16.5" customHeight="1">
      <c r="B87" s="105"/>
      <c r="C87" s="120" t="s">
        <v>135</v>
      </c>
      <c r="D87" s="120" t="s">
        <v>139</v>
      </c>
      <c r="E87" s="121" t="s">
        <v>164</v>
      </c>
      <c r="F87" s="122" t="s">
        <v>165</v>
      </c>
      <c r="G87" s="123" t="s">
        <v>150</v>
      </c>
      <c r="H87" s="124">
        <v>10</v>
      </c>
      <c r="I87" s="125"/>
      <c r="J87" s="126">
        <f t="shared" si="0"/>
        <v>0</v>
      </c>
      <c r="K87" s="122" t="s">
        <v>134</v>
      </c>
      <c r="L87" s="30"/>
      <c r="M87" s="127" t="s">
        <v>3</v>
      </c>
      <c r="N87" s="128" t="s">
        <v>45</v>
      </c>
      <c r="P87" s="116">
        <f t="shared" si="1"/>
        <v>0</v>
      </c>
      <c r="Q87" s="116">
        <v>0</v>
      </c>
      <c r="R87" s="116">
        <f t="shared" si="2"/>
        <v>0</v>
      </c>
      <c r="S87" s="116">
        <v>0</v>
      </c>
      <c r="T87" s="117">
        <f t="shared" si="3"/>
        <v>0</v>
      </c>
      <c r="AR87" s="118" t="s">
        <v>142</v>
      </c>
      <c r="AT87" s="118" t="s">
        <v>139</v>
      </c>
      <c r="AU87" s="118" t="s">
        <v>74</v>
      </c>
      <c r="AY87" s="15" t="s">
        <v>136</v>
      </c>
      <c r="BE87" s="119">
        <f t="shared" si="4"/>
        <v>0</v>
      </c>
      <c r="BF87" s="119">
        <f t="shared" si="5"/>
        <v>0</v>
      </c>
      <c r="BG87" s="119">
        <f t="shared" si="6"/>
        <v>0</v>
      </c>
      <c r="BH87" s="119">
        <f t="shared" si="7"/>
        <v>0</v>
      </c>
      <c r="BI87" s="119">
        <f t="shared" si="8"/>
        <v>0</v>
      </c>
      <c r="BJ87" s="15" t="s">
        <v>82</v>
      </c>
      <c r="BK87" s="119">
        <f t="shared" si="9"/>
        <v>0</v>
      </c>
      <c r="BL87" s="15" t="s">
        <v>142</v>
      </c>
      <c r="BM87" s="118" t="s">
        <v>166</v>
      </c>
    </row>
    <row r="88" spans="2:65" s="1" customFormat="1" ht="16.5" customHeight="1">
      <c r="B88" s="105"/>
      <c r="C88" s="120" t="s">
        <v>167</v>
      </c>
      <c r="D88" s="120" t="s">
        <v>139</v>
      </c>
      <c r="E88" s="121" t="s">
        <v>168</v>
      </c>
      <c r="F88" s="122" t="s">
        <v>169</v>
      </c>
      <c r="G88" s="123" t="s">
        <v>150</v>
      </c>
      <c r="H88" s="124">
        <v>1</v>
      </c>
      <c r="I88" s="125"/>
      <c r="J88" s="126">
        <f t="shared" si="0"/>
        <v>0</v>
      </c>
      <c r="K88" s="122" t="s">
        <v>134</v>
      </c>
      <c r="L88" s="30"/>
      <c r="M88" s="127" t="s">
        <v>3</v>
      </c>
      <c r="N88" s="128" t="s">
        <v>45</v>
      </c>
      <c r="P88" s="116">
        <f t="shared" si="1"/>
        <v>0</v>
      </c>
      <c r="Q88" s="116">
        <v>0</v>
      </c>
      <c r="R88" s="116">
        <f t="shared" si="2"/>
        <v>0</v>
      </c>
      <c r="S88" s="116">
        <v>0</v>
      </c>
      <c r="T88" s="117">
        <f t="shared" si="3"/>
        <v>0</v>
      </c>
      <c r="AR88" s="118" t="s">
        <v>142</v>
      </c>
      <c r="AT88" s="118" t="s">
        <v>139</v>
      </c>
      <c r="AU88" s="118" t="s">
        <v>74</v>
      </c>
      <c r="AY88" s="15" t="s">
        <v>136</v>
      </c>
      <c r="BE88" s="119">
        <f t="shared" si="4"/>
        <v>0</v>
      </c>
      <c r="BF88" s="119">
        <f t="shared" si="5"/>
        <v>0</v>
      </c>
      <c r="BG88" s="119">
        <f t="shared" si="6"/>
        <v>0</v>
      </c>
      <c r="BH88" s="119">
        <f t="shared" si="7"/>
        <v>0</v>
      </c>
      <c r="BI88" s="119">
        <f t="shared" si="8"/>
        <v>0</v>
      </c>
      <c r="BJ88" s="15" t="s">
        <v>82</v>
      </c>
      <c r="BK88" s="119">
        <f t="shared" si="9"/>
        <v>0</v>
      </c>
      <c r="BL88" s="15" t="s">
        <v>142</v>
      </c>
      <c r="BM88" s="118" t="s">
        <v>170</v>
      </c>
    </row>
    <row r="89" spans="2:65" s="1" customFormat="1" ht="16.5" customHeight="1">
      <c r="B89" s="105"/>
      <c r="C89" s="106" t="s">
        <v>171</v>
      </c>
      <c r="D89" s="106" t="s">
        <v>130</v>
      </c>
      <c r="E89" s="107" t="s">
        <v>172</v>
      </c>
      <c r="F89" s="108" t="s">
        <v>173</v>
      </c>
      <c r="G89" s="109" t="s">
        <v>150</v>
      </c>
      <c r="H89" s="110">
        <v>1</v>
      </c>
      <c r="I89" s="111"/>
      <c r="J89" s="112">
        <f t="shared" si="0"/>
        <v>0</v>
      </c>
      <c r="K89" s="108" t="s">
        <v>3</v>
      </c>
      <c r="L89" s="113"/>
      <c r="M89" s="114" t="s">
        <v>3</v>
      </c>
      <c r="N89" s="115" t="s">
        <v>45</v>
      </c>
      <c r="P89" s="116">
        <f t="shared" si="1"/>
        <v>0</v>
      </c>
      <c r="Q89" s="116">
        <v>0</v>
      </c>
      <c r="R89" s="116">
        <f t="shared" si="2"/>
        <v>0</v>
      </c>
      <c r="S89" s="116">
        <v>0</v>
      </c>
      <c r="T89" s="117">
        <f t="shared" si="3"/>
        <v>0</v>
      </c>
      <c r="AR89" s="118" t="s">
        <v>142</v>
      </c>
      <c r="AT89" s="118" t="s">
        <v>130</v>
      </c>
      <c r="AU89" s="118" t="s">
        <v>74</v>
      </c>
      <c r="AY89" s="15" t="s">
        <v>136</v>
      </c>
      <c r="BE89" s="119">
        <f t="shared" si="4"/>
        <v>0</v>
      </c>
      <c r="BF89" s="119">
        <f t="shared" si="5"/>
        <v>0</v>
      </c>
      <c r="BG89" s="119">
        <f t="shared" si="6"/>
        <v>0</v>
      </c>
      <c r="BH89" s="119">
        <f t="shared" si="7"/>
        <v>0</v>
      </c>
      <c r="BI89" s="119">
        <f t="shared" si="8"/>
        <v>0</v>
      </c>
      <c r="BJ89" s="15" t="s">
        <v>82</v>
      </c>
      <c r="BK89" s="119">
        <f t="shared" si="9"/>
        <v>0</v>
      </c>
      <c r="BL89" s="15" t="s">
        <v>142</v>
      </c>
      <c r="BM89" s="118" t="s">
        <v>174</v>
      </c>
    </row>
    <row r="90" spans="2:65" s="1" customFormat="1" ht="16.5" customHeight="1">
      <c r="B90" s="105"/>
      <c r="C90" s="106" t="s">
        <v>175</v>
      </c>
      <c r="D90" s="106" t="s">
        <v>130</v>
      </c>
      <c r="E90" s="107" t="s">
        <v>176</v>
      </c>
      <c r="F90" s="108" t="s">
        <v>177</v>
      </c>
      <c r="G90" s="109" t="s">
        <v>150</v>
      </c>
      <c r="H90" s="110">
        <v>1</v>
      </c>
      <c r="I90" s="111"/>
      <c r="J90" s="112">
        <f t="shared" si="0"/>
        <v>0</v>
      </c>
      <c r="K90" s="108" t="s">
        <v>3</v>
      </c>
      <c r="L90" s="113"/>
      <c r="M90" s="114" t="s">
        <v>3</v>
      </c>
      <c r="N90" s="115" t="s">
        <v>45</v>
      </c>
      <c r="P90" s="116">
        <f t="shared" si="1"/>
        <v>0</v>
      </c>
      <c r="Q90" s="116">
        <v>0</v>
      </c>
      <c r="R90" s="116">
        <f t="shared" si="2"/>
        <v>0</v>
      </c>
      <c r="S90" s="116">
        <v>0</v>
      </c>
      <c r="T90" s="117">
        <f t="shared" si="3"/>
        <v>0</v>
      </c>
      <c r="AR90" s="118" t="s">
        <v>142</v>
      </c>
      <c r="AT90" s="118" t="s">
        <v>130</v>
      </c>
      <c r="AU90" s="118" t="s">
        <v>74</v>
      </c>
      <c r="AY90" s="15" t="s">
        <v>136</v>
      </c>
      <c r="BE90" s="119">
        <f t="shared" si="4"/>
        <v>0</v>
      </c>
      <c r="BF90" s="119">
        <f t="shared" si="5"/>
        <v>0</v>
      </c>
      <c r="BG90" s="119">
        <f t="shared" si="6"/>
        <v>0</v>
      </c>
      <c r="BH90" s="119">
        <f t="shared" si="7"/>
        <v>0</v>
      </c>
      <c r="BI90" s="119">
        <f t="shared" si="8"/>
        <v>0</v>
      </c>
      <c r="BJ90" s="15" t="s">
        <v>82</v>
      </c>
      <c r="BK90" s="119">
        <f t="shared" si="9"/>
        <v>0</v>
      </c>
      <c r="BL90" s="15" t="s">
        <v>142</v>
      </c>
      <c r="BM90" s="118" t="s">
        <v>178</v>
      </c>
    </row>
    <row r="91" spans="2:65" s="1" customFormat="1" ht="16.5" customHeight="1">
      <c r="B91" s="105"/>
      <c r="C91" s="106" t="s">
        <v>179</v>
      </c>
      <c r="D91" s="106" t="s">
        <v>130</v>
      </c>
      <c r="E91" s="107" t="s">
        <v>180</v>
      </c>
      <c r="F91" s="108" t="s">
        <v>181</v>
      </c>
      <c r="G91" s="109" t="s">
        <v>150</v>
      </c>
      <c r="H91" s="110">
        <v>1</v>
      </c>
      <c r="I91" s="111"/>
      <c r="J91" s="112">
        <f t="shared" si="0"/>
        <v>0</v>
      </c>
      <c r="K91" s="108" t="s">
        <v>3</v>
      </c>
      <c r="L91" s="113"/>
      <c r="M91" s="114" t="s">
        <v>3</v>
      </c>
      <c r="N91" s="115" t="s">
        <v>45</v>
      </c>
      <c r="P91" s="116">
        <f t="shared" si="1"/>
        <v>0</v>
      </c>
      <c r="Q91" s="116">
        <v>0</v>
      </c>
      <c r="R91" s="116">
        <f t="shared" si="2"/>
        <v>0</v>
      </c>
      <c r="S91" s="116">
        <v>0</v>
      </c>
      <c r="T91" s="117">
        <f t="shared" si="3"/>
        <v>0</v>
      </c>
      <c r="AR91" s="118" t="s">
        <v>142</v>
      </c>
      <c r="AT91" s="118" t="s">
        <v>130</v>
      </c>
      <c r="AU91" s="118" t="s">
        <v>74</v>
      </c>
      <c r="AY91" s="15" t="s">
        <v>136</v>
      </c>
      <c r="BE91" s="119">
        <f t="shared" si="4"/>
        <v>0</v>
      </c>
      <c r="BF91" s="119">
        <f t="shared" si="5"/>
        <v>0</v>
      </c>
      <c r="BG91" s="119">
        <f t="shared" si="6"/>
        <v>0</v>
      </c>
      <c r="BH91" s="119">
        <f t="shared" si="7"/>
        <v>0</v>
      </c>
      <c r="BI91" s="119">
        <f t="shared" si="8"/>
        <v>0</v>
      </c>
      <c r="BJ91" s="15" t="s">
        <v>82</v>
      </c>
      <c r="BK91" s="119">
        <f t="shared" si="9"/>
        <v>0</v>
      </c>
      <c r="BL91" s="15" t="s">
        <v>142</v>
      </c>
      <c r="BM91" s="118" t="s">
        <v>182</v>
      </c>
    </row>
    <row r="92" spans="2:65" s="1" customFormat="1" ht="16.5" customHeight="1">
      <c r="B92" s="105"/>
      <c r="C92" s="106" t="s">
        <v>183</v>
      </c>
      <c r="D92" s="106" t="s">
        <v>130</v>
      </c>
      <c r="E92" s="107" t="s">
        <v>184</v>
      </c>
      <c r="F92" s="108" t="s">
        <v>185</v>
      </c>
      <c r="G92" s="109" t="s">
        <v>150</v>
      </c>
      <c r="H92" s="110">
        <v>1</v>
      </c>
      <c r="I92" s="111"/>
      <c r="J92" s="112">
        <f t="shared" si="0"/>
        <v>0</v>
      </c>
      <c r="K92" s="108" t="s">
        <v>3</v>
      </c>
      <c r="L92" s="113"/>
      <c r="M92" s="114" t="s">
        <v>3</v>
      </c>
      <c r="N92" s="115" t="s">
        <v>45</v>
      </c>
      <c r="P92" s="116">
        <f t="shared" si="1"/>
        <v>0</v>
      </c>
      <c r="Q92" s="116">
        <v>0</v>
      </c>
      <c r="R92" s="116">
        <f t="shared" si="2"/>
        <v>0</v>
      </c>
      <c r="S92" s="116">
        <v>0</v>
      </c>
      <c r="T92" s="117">
        <f t="shared" si="3"/>
        <v>0</v>
      </c>
      <c r="AR92" s="118" t="s">
        <v>142</v>
      </c>
      <c r="AT92" s="118" t="s">
        <v>130</v>
      </c>
      <c r="AU92" s="118" t="s">
        <v>74</v>
      </c>
      <c r="AY92" s="15" t="s">
        <v>136</v>
      </c>
      <c r="BE92" s="119">
        <f t="shared" si="4"/>
        <v>0</v>
      </c>
      <c r="BF92" s="119">
        <f t="shared" si="5"/>
        <v>0</v>
      </c>
      <c r="BG92" s="119">
        <f t="shared" si="6"/>
        <v>0</v>
      </c>
      <c r="BH92" s="119">
        <f t="shared" si="7"/>
        <v>0</v>
      </c>
      <c r="BI92" s="119">
        <f t="shared" si="8"/>
        <v>0</v>
      </c>
      <c r="BJ92" s="15" t="s">
        <v>82</v>
      </c>
      <c r="BK92" s="119">
        <f t="shared" si="9"/>
        <v>0</v>
      </c>
      <c r="BL92" s="15" t="s">
        <v>142</v>
      </c>
      <c r="BM92" s="118" t="s">
        <v>186</v>
      </c>
    </row>
    <row r="93" spans="2:65" s="1" customFormat="1" ht="24.2" customHeight="1">
      <c r="B93" s="105"/>
      <c r="C93" s="106" t="s">
        <v>187</v>
      </c>
      <c r="D93" s="106" t="s">
        <v>130</v>
      </c>
      <c r="E93" s="107" t="s">
        <v>188</v>
      </c>
      <c r="F93" s="108" t="s">
        <v>189</v>
      </c>
      <c r="G93" s="109" t="s">
        <v>150</v>
      </c>
      <c r="H93" s="110">
        <v>1</v>
      </c>
      <c r="I93" s="111"/>
      <c r="J93" s="112">
        <f t="shared" si="0"/>
        <v>0</v>
      </c>
      <c r="K93" s="108" t="s">
        <v>3</v>
      </c>
      <c r="L93" s="113"/>
      <c r="M93" s="114" t="s">
        <v>3</v>
      </c>
      <c r="N93" s="115" t="s">
        <v>45</v>
      </c>
      <c r="P93" s="116">
        <f t="shared" si="1"/>
        <v>0</v>
      </c>
      <c r="Q93" s="116">
        <v>0</v>
      </c>
      <c r="R93" s="116">
        <f t="shared" si="2"/>
        <v>0</v>
      </c>
      <c r="S93" s="116">
        <v>0</v>
      </c>
      <c r="T93" s="117">
        <f t="shared" si="3"/>
        <v>0</v>
      </c>
      <c r="AR93" s="118" t="s">
        <v>142</v>
      </c>
      <c r="AT93" s="118" t="s">
        <v>130</v>
      </c>
      <c r="AU93" s="118" t="s">
        <v>74</v>
      </c>
      <c r="AY93" s="15" t="s">
        <v>136</v>
      </c>
      <c r="BE93" s="119">
        <f t="shared" si="4"/>
        <v>0</v>
      </c>
      <c r="BF93" s="119">
        <f t="shared" si="5"/>
        <v>0</v>
      </c>
      <c r="BG93" s="119">
        <f t="shared" si="6"/>
        <v>0</v>
      </c>
      <c r="BH93" s="119">
        <f t="shared" si="7"/>
        <v>0</v>
      </c>
      <c r="BI93" s="119">
        <f t="shared" si="8"/>
        <v>0</v>
      </c>
      <c r="BJ93" s="15" t="s">
        <v>82</v>
      </c>
      <c r="BK93" s="119">
        <f t="shared" si="9"/>
        <v>0</v>
      </c>
      <c r="BL93" s="15" t="s">
        <v>142</v>
      </c>
      <c r="BM93" s="118" t="s">
        <v>190</v>
      </c>
    </row>
    <row r="94" spans="2:65" s="1" customFormat="1" ht="16.5" customHeight="1">
      <c r="B94" s="105"/>
      <c r="C94" s="120" t="s">
        <v>9</v>
      </c>
      <c r="D94" s="120" t="s">
        <v>139</v>
      </c>
      <c r="E94" s="121" t="s">
        <v>191</v>
      </c>
      <c r="F94" s="122" t="s">
        <v>192</v>
      </c>
      <c r="G94" s="123" t="s">
        <v>150</v>
      </c>
      <c r="H94" s="124">
        <v>1</v>
      </c>
      <c r="I94" s="125"/>
      <c r="J94" s="126">
        <f t="shared" si="0"/>
        <v>0</v>
      </c>
      <c r="K94" s="122" t="s">
        <v>134</v>
      </c>
      <c r="L94" s="30"/>
      <c r="M94" s="127" t="s">
        <v>3</v>
      </c>
      <c r="N94" s="128" t="s">
        <v>45</v>
      </c>
      <c r="P94" s="116">
        <f t="shared" si="1"/>
        <v>0</v>
      </c>
      <c r="Q94" s="116">
        <v>0</v>
      </c>
      <c r="R94" s="116">
        <f t="shared" si="2"/>
        <v>0</v>
      </c>
      <c r="S94" s="116">
        <v>0</v>
      </c>
      <c r="T94" s="117">
        <f t="shared" si="3"/>
        <v>0</v>
      </c>
      <c r="AR94" s="118" t="s">
        <v>142</v>
      </c>
      <c r="AT94" s="118" t="s">
        <v>139</v>
      </c>
      <c r="AU94" s="118" t="s">
        <v>74</v>
      </c>
      <c r="AY94" s="15" t="s">
        <v>136</v>
      </c>
      <c r="BE94" s="119">
        <f t="shared" si="4"/>
        <v>0</v>
      </c>
      <c r="BF94" s="119">
        <f t="shared" si="5"/>
        <v>0</v>
      </c>
      <c r="BG94" s="119">
        <f t="shared" si="6"/>
        <v>0</v>
      </c>
      <c r="BH94" s="119">
        <f t="shared" si="7"/>
        <v>0</v>
      </c>
      <c r="BI94" s="119">
        <f t="shared" si="8"/>
        <v>0</v>
      </c>
      <c r="BJ94" s="15" t="s">
        <v>82</v>
      </c>
      <c r="BK94" s="119">
        <f t="shared" si="9"/>
        <v>0</v>
      </c>
      <c r="BL94" s="15" t="s">
        <v>142</v>
      </c>
      <c r="BM94" s="118" t="s">
        <v>193</v>
      </c>
    </row>
    <row r="95" spans="2:65" s="1" customFormat="1" ht="16.5" customHeight="1">
      <c r="B95" s="105"/>
      <c r="C95" s="120" t="s">
        <v>194</v>
      </c>
      <c r="D95" s="120" t="s">
        <v>139</v>
      </c>
      <c r="E95" s="121" t="s">
        <v>195</v>
      </c>
      <c r="F95" s="122" t="s">
        <v>196</v>
      </c>
      <c r="G95" s="123" t="s">
        <v>150</v>
      </c>
      <c r="H95" s="124">
        <v>3</v>
      </c>
      <c r="I95" s="125"/>
      <c r="J95" s="126">
        <f t="shared" si="0"/>
        <v>0</v>
      </c>
      <c r="K95" s="122" t="s">
        <v>134</v>
      </c>
      <c r="L95" s="30"/>
      <c r="M95" s="127" t="s">
        <v>3</v>
      </c>
      <c r="N95" s="128" t="s">
        <v>45</v>
      </c>
      <c r="P95" s="116">
        <f t="shared" si="1"/>
        <v>0</v>
      </c>
      <c r="Q95" s="116">
        <v>0</v>
      </c>
      <c r="R95" s="116">
        <f t="shared" si="2"/>
        <v>0</v>
      </c>
      <c r="S95" s="116">
        <v>0</v>
      </c>
      <c r="T95" s="117">
        <f t="shared" si="3"/>
        <v>0</v>
      </c>
      <c r="AR95" s="118" t="s">
        <v>142</v>
      </c>
      <c r="AT95" s="118" t="s">
        <v>139</v>
      </c>
      <c r="AU95" s="118" t="s">
        <v>74</v>
      </c>
      <c r="AY95" s="15" t="s">
        <v>136</v>
      </c>
      <c r="BE95" s="119">
        <f t="shared" si="4"/>
        <v>0</v>
      </c>
      <c r="BF95" s="119">
        <f t="shared" si="5"/>
        <v>0</v>
      </c>
      <c r="BG95" s="119">
        <f t="shared" si="6"/>
        <v>0</v>
      </c>
      <c r="BH95" s="119">
        <f t="shared" si="7"/>
        <v>0</v>
      </c>
      <c r="BI95" s="119">
        <f t="shared" si="8"/>
        <v>0</v>
      </c>
      <c r="BJ95" s="15" t="s">
        <v>82</v>
      </c>
      <c r="BK95" s="119">
        <f t="shared" si="9"/>
        <v>0</v>
      </c>
      <c r="BL95" s="15" t="s">
        <v>142</v>
      </c>
      <c r="BM95" s="118" t="s">
        <v>197</v>
      </c>
    </row>
    <row r="96" spans="2:65" s="1" customFormat="1" ht="16.5" customHeight="1">
      <c r="B96" s="105"/>
      <c r="C96" s="106" t="s">
        <v>198</v>
      </c>
      <c r="D96" s="106" t="s">
        <v>130</v>
      </c>
      <c r="E96" s="107" t="s">
        <v>199</v>
      </c>
      <c r="F96" s="108" t="s">
        <v>200</v>
      </c>
      <c r="G96" s="109" t="s">
        <v>150</v>
      </c>
      <c r="H96" s="110">
        <v>1</v>
      </c>
      <c r="I96" s="111"/>
      <c r="J96" s="112">
        <f t="shared" si="0"/>
        <v>0</v>
      </c>
      <c r="K96" s="108" t="s">
        <v>134</v>
      </c>
      <c r="L96" s="113"/>
      <c r="M96" s="114" t="s">
        <v>3</v>
      </c>
      <c r="N96" s="115" t="s">
        <v>45</v>
      </c>
      <c r="P96" s="116">
        <f t="shared" si="1"/>
        <v>0</v>
      </c>
      <c r="Q96" s="116">
        <v>0</v>
      </c>
      <c r="R96" s="116">
        <f t="shared" si="2"/>
        <v>0</v>
      </c>
      <c r="S96" s="116">
        <v>0</v>
      </c>
      <c r="T96" s="117">
        <f t="shared" si="3"/>
        <v>0</v>
      </c>
      <c r="AR96" s="118" t="s">
        <v>142</v>
      </c>
      <c r="AT96" s="118" t="s">
        <v>130</v>
      </c>
      <c r="AU96" s="118" t="s">
        <v>74</v>
      </c>
      <c r="AY96" s="15" t="s">
        <v>136</v>
      </c>
      <c r="BE96" s="119">
        <f t="shared" si="4"/>
        <v>0</v>
      </c>
      <c r="BF96" s="119">
        <f t="shared" si="5"/>
        <v>0</v>
      </c>
      <c r="BG96" s="119">
        <f t="shared" si="6"/>
        <v>0</v>
      </c>
      <c r="BH96" s="119">
        <f t="shared" si="7"/>
        <v>0</v>
      </c>
      <c r="BI96" s="119">
        <f t="shared" si="8"/>
        <v>0</v>
      </c>
      <c r="BJ96" s="15" t="s">
        <v>82</v>
      </c>
      <c r="BK96" s="119">
        <f t="shared" si="9"/>
        <v>0</v>
      </c>
      <c r="BL96" s="15" t="s">
        <v>142</v>
      </c>
      <c r="BM96" s="118" t="s">
        <v>201</v>
      </c>
    </row>
    <row r="97" spans="2:65" s="1" customFormat="1" ht="24.2" customHeight="1">
      <c r="B97" s="105"/>
      <c r="C97" s="120" t="s">
        <v>202</v>
      </c>
      <c r="D97" s="120" t="s">
        <v>139</v>
      </c>
      <c r="E97" s="121" t="s">
        <v>203</v>
      </c>
      <c r="F97" s="122" t="s">
        <v>204</v>
      </c>
      <c r="G97" s="123" t="s">
        <v>150</v>
      </c>
      <c r="H97" s="124">
        <v>1</v>
      </c>
      <c r="I97" s="125"/>
      <c r="J97" s="126">
        <f t="shared" si="0"/>
        <v>0</v>
      </c>
      <c r="K97" s="122" t="s">
        <v>134</v>
      </c>
      <c r="L97" s="30"/>
      <c r="M97" s="127" t="s">
        <v>3</v>
      </c>
      <c r="N97" s="128" t="s">
        <v>45</v>
      </c>
      <c r="P97" s="116">
        <f t="shared" si="1"/>
        <v>0</v>
      </c>
      <c r="Q97" s="116">
        <v>0</v>
      </c>
      <c r="R97" s="116">
        <f t="shared" si="2"/>
        <v>0</v>
      </c>
      <c r="S97" s="116">
        <v>0</v>
      </c>
      <c r="T97" s="117">
        <f t="shared" si="3"/>
        <v>0</v>
      </c>
      <c r="AR97" s="118" t="s">
        <v>142</v>
      </c>
      <c r="AT97" s="118" t="s">
        <v>139</v>
      </c>
      <c r="AU97" s="118" t="s">
        <v>74</v>
      </c>
      <c r="AY97" s="15" t="s">
        <v>136</v>
      </c>
      <c r="BE97" s="119">
        <f t="shared" si="4"/>
        <v>0</v>
      </c>
      <c r="BF97" s="119">
        <f t="shared" si="5"/>
        <v>0</v>
      </c>
      <c r="BG97" s="119">
        <f t="shared" si="6"/>
        <v>0</v>
      </c>
      <c r="BH97" s="119">
        <f t="shared" si="7"/>
        <v>0</v>
      </c>
      <c r="BI97" s="119">
        <f t="shared" si="8"/>
        <v>0</v>
      </c>
      <c r="BJ97" s="15" t="s">
        <v>82</v>
      </c>
      <c r="BK97" s="119">
        <f t="shared" si="9"/>
        <v>0</v>
      </c>
      <c r="BL97" s="15" t="s">
        <v>142</v>
      </c>
      <c r="BM97" s="118" t="s">
        <v>205</v>
      </c>
    </row>
    <row r="98" spans="2:65" s="1" customFormat="1" ht="24.2" customHeight="1">
      <c r="B98" s="105"/>
      <c r="C98" s="106" t="s">
        <v>206</v>
      </c>
      <c r="D98" s="106" t="s">
        <v>130</v>
      </c>
      <c r="E98" s="107" t="s">
        <v>207</v>
      </c>
      <c r="F98" s="108" t="s">
        <v>208</v>
      </c>
      <c r="G98" s="109" t="s">
        <v>133</v>
      </c>
      <c r="H98" s="110">
        <v>105</v>
      </c>
      <c r="I98" s="111"/>
      <c r="J98" s="112">
        <f t="shared" si="0"/>
        <v>0</v>
      </c>
      <c r="K98" s="108" t="s">
        <v>134</v>
      </c>
      <c r="L98" s="113"/>
      <c r="M98" s="114" t="s">
        <v>3</v>
      </c>
      <c r="N98" s="115" t="s">
        <v>45</v>
      </c>
      <c r="P98" s="116">
        <f t="shared" si="1"/>
        <v>0</v>
      </c>
      <c r="Q98" s="116">
        <v>0</v>
      </c>
      <c r="R98" s="116">
        <f t="shared" si="2"/>
        <v>0</v>
      </c>
      <c r="S98" s="116">
        <v>0</v>
      </c>
      <c r="T98" s="117">
        <f t="shared" si="3"/>
        <v>0</v>
      </c>
      <c r="AR98" s="118" t="s">
        <v>135</v>
      </c>
      <c r="AT98" s="118" t="s">
        <v>130</v>
      </c>
      <c r="AU98" s="118" t="s">
        <v>74</v>
      </c>
      <c r="AY98" s="15" t="s">
        <v>136</v>
      </c>
      <c r="BE98" s="119">
        <f t="shared" si="4"/>
        <v>0</v>
      </c>
      <c r="BF98" s="119">
        <f t="shared" si="5"/>
        <v>0</v>
      </c>
      <c r="BG98" s="119">
        <f t="shared" si="6"/>
        <v>0</v>
      </c>
      <c r="BH98" s="119">
        <f t="shared" si="7"/>
        <v>0</v>
      </c>
      <c r="BI98" s="119">
        <f t="shared" si="8"/>
        <v>0</v>
      </c>
      <c r="BJ98" s="15" t="s">
        <v>82</v>
      </c>
      <c r="BK98" s="119">
        <f t="shared" si="9"/>
        <v>0</v>
      </c>
      <c r="BL98" s="15" t="s">
        <v>137</v>
      </c>
      <c r="BM98" s="118" t="s">
        <v>209</v>
      </c>
    </row>
    <row r="99" spans="2:65" s="1" customFormat="1" ht="21.75" customHeight="1">
      <c r="B99" s="105"/>
      <c r="C99" s="106" t="s">
        <v>210</v>
      </c>
      <c r="D99" s="106" t="s">
        <v>130</v>
      </c>
      <c r="E99" s="107" t="s">
        <v>211</v>
      </c>
      <c r="F99" s="108" t="s">
        <v>212</v>
      </c>
      <c r="G99" s="109" t="s">
        <v>150</v>
      </c>
      <c r="H99" s="110">
        <v>8</v>
      </c>
      <c r="I99" s="111"/>
      <c r="J99" s="112">
        <f t="shared" si="0"/>
        <v>0</v>
      </c>
      <c r="K99" s="108" t="s">
        <v>134</v>
      </c>
      <c r="L99" s="113"/>
      <c r="M99" s="114" t="s">
        <v>3</v>
      </c>
      <c r="N99" s="115" t="s">
        <v>45</v>
      </c>
      <c r="P99" s="116">
        <f t="shared" si="1"/>
        <v>0</v>
      </c>
      <c r="Q99" s="116">
        <v>0</v>
      </c>
      <c r="R99" s="116">
        <f t="shared" si="2"/>
        <v>0</v>
      </c>
      <c r="S99" s="116">
        <v>0</v>
      </c>
      <c r="T99" s="117">
        <f t="shared" si="3"/>
        <v>0</v>
      </c>
      <c r="AR99" s="118" t="s">
        <v>135</v>
      </c>
      <c r="AT99" s="118" t="s">
        <v>130</v>
      </c>
      <c r="AU99" s="118" t="s">
        <v>74</v>
      </c>
      <c r="AY99" s="15" t="s">
        <v>136</v>
      </c>
      <c r="BE99" s="119">
        <f t="shared" si="4"/>
        <v>0</v>
      </c>
      <c r="BF99" s="119">
        <f t="shared" si="5"/>
        <v>0</v>
      </c>
      <c r="BG99" s="119">
        <f t="shared" si="6"/>
        <v>0</v>
      </c>
      <c r="BH99" s="119">
        <f t="shared" si="7"/>
        <v>0</v>
      </c>
      <c r="BI99" s="119">
        <f t="shared" si="8"/>
        <v>0</v>
      </c>
      <c r="BJ99" s="15" t="s">
        <v>82</v>
      </c>
      <c r="BK99" s="119">
        <f t="shared" si="9"/>
        <v>0</v>
      </c>
      <c r="BL99" s="15" t="s">
        <v>137</v>
      </c>
      <c r="BM99" s="118" t="s">
        <v>213</v>
      </c>
    </row>
    <row r="100" spans="2:65" s="1" customFormat="1" ht="37.700000000000003" customHeight="1">
      <c r="B100" s="105"/>
      <c r="C100" s="120" t="s">
        <v>8</v>
      </c>
      <c r="D100" s="120" t="s">
        <v>139</v>
      </c>
      <c r="E100" s="121" t="s">
        <v>214</v>
      </c>
      <c r="F100" s="122" t="s">
        <v>215</v>
      </c>
      <c r="G100" s="123" t="s">
        <v>133</v>
      </c>
      <c r="H100" s="124">
        <v>5</v>
      </c>
      <c r="I100" s="125"/>
      <c r="J100" s="126">
        <f t="shared" si="0"/>
        <v>0</v>
      </c>
      <c r="K100" s="122" t="s">
        <v>134</v>
      </c>
      <c r="L100" s="30"/>
      <c r="M100" s="127" t="s">
        <v>3</v>
      </c>
      <c r="N100" s="128" t="s">
        <v>45</v>
      </c>
      <c r="P100" s="116">
        <f t="shared" si="1"/>
        <v>0</v>
      </c>
      <c r="Q100" s="116">
        <v>0</v>
      </c>
      <c r="R100" s="116">
        <f t="shared" si="2"/>
        <v>0</v>
      </c>
      <c r="S100" s="116">
        <v>0</v>
      </c>
      <c r="T100" s="117">
        <f t="shared" si="3"/>
        <v>0</v>
      </c>
      <c r="AR100" s="118" t="s">
        <v>142</v>
      </c>
      <c r="AT100" s="118" t="s">
        <v>139</v>
      </c>
      <c r="AU100" s="118" t="s">
        <v>74</v>
      </c>
      <c r="AY100" s="15" t="s">
        <v>136</v>
      </c>
      <c r="BE100" s="119">
        <f t="shared" si="4"/>
        <v>0</v>
      </c>
      <c r="BF100" s="119">
        <f t="shared" si="5"/>
        <v>0</v>
      </c>
      <c r="BG100" s="119">
        <f t="shared" si="6"/>
        <v>0</v>
      </c>
      <c r="BH100" s="119">
        <f t="shared" si="7"/>
        <v>0</v>
      </c>
      <c r="BI100" s="119">
        <f t="shared" si="8"/>
        <v>0</v>
      </c>
      <c r="BJ100" s="15" t="s">
        <v>82</v>
      </c>
      <c r="BK100" s="119">
        <f t="shared" si="9"/>
        <v>0</v>
      </c>
      <c r="BL100" s="15" t="s">
        <v>142</v>
      </c>
      <c r="BM100" s="118" t="s">
        <v>216</v>
      </c>
    </row>
    <row r="101" spans="2:65" s="1" customFormat="1" ht="16.5" customHeight="1">
      <c r="B101" s="105"/>
      <c r="C101" s="106" t="s">
        <v>217</v>
      </c>
      <c r="D101" s="106" t="s">
        <v>130</v>
      </c>
      <c r="E101" s="107" t="s">
        <v>218</v>
      </c>
      <c r="F101" s="108" t="s">
        <v>219</v>
      </c>
      <c r="G101" s="109" t="s">
        <v>133</v>
      </c>
      <c r="H101" s="110">
        <v>5</v>
      </c>
      <c r="I101" s="111"/>
      <c r="J101" s="112">
        <f t="shared" si="0"/>
        <v>0</v>
      </c>
      <c r="K101" s="108" t="s">
        <v>134</v>
      </c>
      <c r="L101" s="113"/>
      <c r="M101" s="114" t="s">
        <v>3</v>
      </c>
      <c r="N101" s="115" t="s">
        <v>45</v>
      </c>
      <c r="P101" s="116">
        <f t="shared" si="1"/>
        <v>0</v>
      </c>
      <c r="Q101" s="116">
        <v>0</v>
      </c>
      <c r="R101" s="116">
        <f t="shared" si="2"/>
        <v>0</v>
      </c>
      <c r="S101" s="116">
        <v>0</v>
      </c>
      <c r="T101" s="117">
        <f t="shared" si="3"/>
        <v>0</v>
      </c>
      <c r="AR101" s="118" t="s">
        <v>142</v>
      </c>
      <c r="AT101" s="118" t="s">
        <v>130</v>
      </c>
      <c r="AU101" s="118" t="s">
        <v>74</v>
      </c>
      <c r="AY101" s="15" t="s">
        <v>136</v>
      </c>
      <c r="BE101" s="119">
        <f t="shared" si="4"/>
        <v>0</v>
      </c>
      <c r="BF101" s="119">
        <f t="shared" si="5"/>
        <v>0</v>
      </c>
      <c r="BG101" s="119">
        <f t="shared" si="6"/>
        <v>0</v>
      </c>
      <c r="BH101" s="119">
        <f t="shared" si="7"/>
        <v>0</v>
      </c>
      <c r="BI101" s="119">
        <f t="shared" si="8"/>
        <v>0</v>
      </c>
      <c r="BJ101" s="15" t="s">
        <v>82</v>
      </c>
      <c r="BK101" s="119">
        <f t="shared" si="9"/>
        <v>0</v>
      </c>
      <c r="BL101" s="15" t="s">
        <v>142</v>
      </c>
      <c r="BM101" s="118" t="s">
        <v>220</v>
      </c>
    </row>
    <row r="102" spans="2:65" s="1" customFormat="1" ht="33" customHeight="1">
      <c r="B102" s="105"/>
      <c r="C102" s="120" t="s">
        <v>221</v>
      </c>
      <c r="D102" s="120" t="s">
        <v>139</v>
      </c>
      <c r="E102" s="121" t="s">
        <v>222</v>
      </c>
      <c r="F102" s="122" t="s">
        <v>223</v>
      </c>
      <c r="G102" s="123" t="s">
        <v>133</v>
      </c>
      <c r="H102" s="124">
        <v>5</v>
      </c>
      <c r="I102" s="125"/>
      <c r="J102" s="126">
        <f t="shared" si="0"/>
        <v>0</v>
      </c>
      <c r="K102" s="122" t="s">
        <v>134</v>
      </c>
      <c r="L102" s="30"/>
      <c r="M102" s="127" t="s">
        <v>3</v>
      </c>
      <c r="N102" s="128" t="s">
        <v>45</v>
      </c>
      <c r="P102" s="116">
        <f t="shared" si="1"/>
        <v>0</v>
      </c>
      <c r="Q102" s="116">
        <v>0</v>
      </c>
      <c r="R102" s="116">
        <f t="shared" si="2"/>
        <v>0</v>
      </c>
      <c r="S102" s="116">
        <v>0</v>
      </c>
      <c r="T102" s="117">
        <f t="shared" si="3"/>
        <v>0</v>
      </c>
      <c r="AR102" s="118" t="s">
        <v>142</v>
      </c>
      <c r="AT102" s="118" t="s">
        <v>139</v>
      </c>
      <c r="AU102" s="118" t="s">
        <v>74</v>
      </c>
      <c r="AY102" s="15" t="s">
        <v>136</v>
      </c>
      <c r="BE102" s="119">
        <f t="shared" si="4"/>
        <v>0</v>
      </c>
      <c r="BF102" s="119">
        <f t="shared" si="5"/>
        <v>0</v>
      </c>
      <c r="BG102" s="119">
        <f t="shared" si="6"/>
        <v>0</v>
      </c>
      <c r="BH102" s="119">
        <f t="shared" si="7"/>
        <v>0</v>
      </c>
      <c r="BI102" s="119">
        <f t="shared" si="8"/>
        <v>0</v>
      </c>
      <c r="BJ102" s="15" t="s">
        <v>82</v>
      </c>
      <c r="BK102" s="119">
        <f t="shared" si="9"/>
        <v>0</v>
      </c>
      <c r="BL102" s="15" t="s">
        <v>142</v>
      </c>
      <c r="BM102" s="118" t="s">
        <v>224</v>
      </c>
    </row>
    <row r="103" spans="2:65" s="1" customFormat="1" ht="16.5" customHeight="1">
      <c r="B103" s="105"/>
      <c r="C103" s="106" t="s">
        <v>225</v>
      </c>
      <c r="D103" s="106" t="s">
        <v>130</v>
      </c>
      <c r="E103" s="107" t="s">
        <v>226</v>
      </c>
      <c r="F103" s="108" t="s">
        <v>227</v>
      </c>
      <c r="G103" s="109" t="s">
        <v>133</v>
      </c>
      <c r="H103" s="110">
        <v>30</v>
      </c>
      <c r="I103" s="111"/>
      <c r="J103" s="112">
        <f t="shared" si="0"/>
        <v>0</v>
      </c>
      <c r="K103" s="108" t="s">
        <v>134</v>
      </c>
      <c r="L103" s="113"/>
      <c r="M103" s="114" t="s">
        <v>3</v>
      </c>
      <c r="N103" s="115" t="s">
        <v>45</v>
      </c>
      <c r="P103" s="116">
        <f t="shared" si="1"/>
        <v>0</v>
      </c>
      <c r="Q103" s="116">
        <v>0</v>
      </c>
      <c r="R103" s="116">
        <f t="shared" si="2"/>
        <v>0</v>
      </c>
      <c r="S103" s="116">
        <v>0</v>
      </c>
      <c r="T103" s="117">
        <f t="shared" si="3"/>
        <v>0</v>
      </c>
      <c r="AR103" s="118" t="s">
        <v>142</v>
      </c>
      <c r="AT103" s="118" t="s">
        <v>130</v>
      </c>
      <c r="AU103" s="118" t="s">
        <v>74</v>
      </c>
      <c r="AY103" s="15" t="s">
        <v>136</v>
      </c>
      <c r="BE103" s="119">
        <f t="shared" si="4"/>
        <v>0</v>
      </c>
      <c r="BF103" s="119">
        <f t="shared" si="5"/>
        <v>0</v>
      </c>
      <c r="BG103" s="119">
        <f t="shared" si="6"/>
        <v>0</v>
      </c>
      <c r="BH103" s="119">
        <f t="shared" si="7"/>
        <v>0</v>
      </c>
      <c r="BI103" s="119">
        <f t="shared" si="8"/>
        <v>0</v>
      </c>
      <c r="BJ103" s="15" t="s">
        <v>82</v>
      </c>
      <c r="BK103" s="119">
        <f t="shared" si="9"/>
        <v>0</v>
      </c>
      <c r="BL103" s="15" t="s">
        <v>142</v>
      </c>
      <c r="BM103" s="118" t="s">
        <v>228</v>
      </c>
    </row>
    <row r="104" spans="2:65" s="1" customFormat="1" ht="16.5" customHeight="1">
      <c r="B104" s="105"/>
      <c r="C104" s="120" t="s">
        <v>229</v>
      </c>
      <c r="D104" s="120" t="s">
        <v>139</v>
      </c>
      <c r="E104" s="121" t="s">
        <v>230</v>
      </c>
      <c r="F104" s="122" t="s">
        <v>231</v>
      </c>
      <c r="G104" s="123" t="s">
        <v>150</v>
      </c>
      <c r="H104" s="124">
        <v>30</v>
      </c>
      <c r="I104" s="125"/>
      <c r="J104" s="126">
        <f t="shared" si="0"/>
        <v>0</v>
      </c>
      <c r="K104" s="122" t="s">
        <v>134</v>
      </c>
      <c r="L104" s="30"/>
      <c r="M104" s="127" t="s">
        <v>3</v>
      </c>
      <c r="N104" s="128" t="s">
        <v>45</v>
      </c>
      <c r="P104" s="116">
        <f t="shared" si="1"/>
        <v>0</v>
      </c>
      <c r="Q104" s="116">
        <v>0</v>
      </c>
      <c r="R104" s="116">
        <f t="shared" si="2"/>
        <v>0</v>
      </c>
      <c r="S104" s="116">
        <v>0</v>
      </c>
      <c r="T104" s="117">
        <f t="shared" si="3"/>
        <v>0</v>
      </c>
      <c r="AR104" s="118" t="s">
        <v>142</v>
      </c>
      <c r="AT104" s="118" t="s">
        <v>139</v>
      </c>
      <c r="AU104" s="118" t="s">
        <v>74</v>
      </c>
      <c r="AY104" s="15" t="s">
        <v>136</v>
      </c>
      <c r="BE104" s="119">
        <f t="shared" si="4"/>
        <v>0</v>
      </c>
      <c r="BF104" s="119">
        <f t="shared" si="5"/>
        <v>0</v>
      </c>
      <c r="BG104" s="119">
        <f t="shared" si="6"/>
        <v>0</v>
      </c>
      <c r="BH104" s="119">
        <f t="shared" si="7"/>
        <v>0</v>
      </c>
      <c r="BI104" s="119">
        <f t="shared" si="8"/>
        <v>0</v>
      </c>
      <c r="BJ104" s="15" t="s">
        <v>82</v>
      </c>
      <c r="BK104" s="119">
        <f t="shared" si="9"/>
        <v>0</v>
      </c>
      <c r="BL104" s="15" t="s">
        <v>142</v>
      </c>
      <c r="BM104" s="118" t="s">
        <v>232</v>
      </c>
    </row>
    <row r="105" spans="2:65" s="1" customFormat="1" ht="16.5" customHeight="1">
      <c r="B105" s="105"/>
      <c r="C105" s="106" t="s">
        <v>233</v>
      </c>
      <c r="D105" s="106" t="s">
        <v>130</v>
      </c>
      <c r="E105" s="107" t="s">
        <v>234</v>
      </c>
      <c r="F105" s="108" t="s">
        <v>235</v>
      </c>
      <c r="G105" s="109" t="s">
        <v>150</v>
      </c>
      <c r="H105" s="110">
        <v>2</v>
      </c>
      <c r="I105" s="111"/>
      <c r="J105" s="112">
        <f t="shared" si="0"/>
        <v>0</v>
      </c>
      <c r="K105" s="108" t="s">
        <v>134</v>
      </c>
      <c r="L105" s="113"/>
      <c r="M105" s="114" t="s">
        <v>3</v>
      </c>
      <c r="N105" s="115" t="s">
        <v>45</v>
      </c>
      <c r="P105" s="116">
        <f t="shared" si="1"/>
        <v>0</v>
      </c>
      <c r="Q105" s="116">
        <v>0</v>
      </c>
      <c r="R105" s="116">
        <f t="shared" si="2"/>
        <v>0</v>
      </c>
      <c r="S105" s="116">
        <v>0</v>
      </c>
      <c r="T105" s="117">
        <f t="shared" si="3"/>
        <v>0</v>
      </c>
      <c r="AR105" s="118" t="s">
        <v>142</v>
      </c>
      <c r="AT105" s="118" t="s">
        <v>130</v>
      </c>
      <c r="AU105" s="118" t="s">
        <v>74</v>
      </c>
      <c r="AY105" s="15" t="s">
        <v>136</v>
      </c>
      <c r="BE105" s="119">
        <f t="shared" si="4"/>
        <v>0</v>
      </c>
      <c r="BF105" s="119">
        <f t="shared" si="5"/>
        <v>0</v>
      </c>
      <c r="BG105" s="119">
        <f t="shared" si="6"/>
        <v>0</v>
      </c>
      <c r="BH105" s="119">
        <f t="shared" si="7"/>
        <v>0</v>
      </c>
      <c r="BI105" s="119">
        <f t="shared" si="8"/>
        <v>0</v>
      </c>
      <c r="BJ105" s="15" t="s">
        <v>82</v>
      </c>
      <c r="BK105" s="119">
        <f t="shared" si="9"/>
        <v>0</v>
      </c>
      <c r="BL105" s="15" t="s">
        <v>142</v>
      </c>
      <c r="BM105" s="118" t="s">
        <v>236</v>
      </c>
    </row>
    <row r="106" spans="2:65" s="1" customFormat="1" ht="16.5" customHeight="1">
      <c r="B106" s="105"/>
      <c r="C106" s="120" t="s">
        <v>237</v>
      </c>
      <c r="D106" s="120" t="s">
        <v>139</v>
      </c>
      <c r="E106" s="121" t="s">
        <v>238</v>
      </c>
      <c r="F106" s="122" t="s">
        <v>239</v>
      </c>
      <c r="G106" s="123" t="s">
        <v>150</v>
      </c>
      <c r="H106" s="124">
        <v>2</v>
      </c>
      <c r="I106" s="125"/>
      <c r="J106" s="126">
        <f t="shared" si="0"/>
        <v>0</v>
      </c>
      <c r="K106" s="122" t="s">
        <v>134</v>
      </c>
      <c r="L106" s="30"/>
      <c r="M106" s="127" t="s">
        <v>3</v>
      </c>
      <c r="N106" s="128" t="s">
        <v>45</v>
      </c>
      <c r="P106" s="116">
        <f t="shared" si="1"/>
        <v>0</v>
      </c>
      <c r="Q106" s="116">
        <v>0</v>
      </c>
      <c r="R106" s="116">
        <f t="shared" si="2"/>
        <v>0</v>
      </c>
      <c r="S106" s="116">
        <v>0</v>
      </c>
      <c r="T106" s="117">
        <f t="shared" si="3"/>
        <v>0</v>
      </c>
      <c r="AR106" s="118" t="s">
        <v>142</v>
      </c>
      <c r="AT106" s="118" t="s">
        <v>139</v>
      </c>
      <c r="AU106" s="118" t="s">
        <v>74</v>
      </c>
      <c r="AY106" s="15" t="s">
        <v>136</v>
      </c>
      <c r="BE106" s="119">
        <f t="shared" si="4"/>
        <v>0</v>
      </c>
      <c r="BF106" s="119">
        <f t="shared" si="5"/>
        <v>0</v>
      </c>
      <c r="BG106" s="119">
        <f t="shared" si="6"/>
        <v>0</v>
      </c>
      <c r="BH106" s="119">
        <f t="shared" si="7"/>
        <v>0</v>
      </c>
      <c r="BI106" s="119">
        <f t="shared" si="8"/>
        <v>0</v>
      </c>
      <c r="BJ106" s="15" t="s">
        <v>82</v>
      </c>
      <c r="BK106" s="119">
        <f t="shared" si="9"/>
        <v>0</v>
      </c>
      <c r="BL106" s="15" t="s">
        <v>142</v>
      </c>
      <c r="BM106" s="118" t="s">
        <v>240</v>
      </c>
    </row>
    <row r="107" spans="2:65" s="1" customFormat="1" ht="16.5" customHeight="1">
      <c r="B107" s="105"/>
      <c r="C107" s="106" t="s">
        <v>241</v>
      </c>
      <c r="D107" s="106" t="s">
        <v>130</v>
      </c>
      <c r="E107" s="107" t="s">
        <v>242</v>
      </c>
      <c r="F107" s="108" t="s">
        <v>243</v>
      </c>
      <c r="G107" s="109" t="s">
        <v>133</v>
      </c>
      <c r="H107" s="110">
        <v>14</v>
      </c>
      <c r="I107" s="111"/>
      <c r="J107" s="112">
        <f t="shared" si="0"/>
        <v>0</v>
      </c>
      <c r="K107" s="108" t="s">
        <v>134</v>
      </c>
      <c r="L107" s="113"/>
      <c r="M107" s="114" t="s">
        <v>3</v>
      </c>
      <c r="N107" s="115" t="s">
        <v>45</v>
      </c>
      <c r="P107" s="116">
        <f t="shared" si="1"/>
        <v>0</v>
      </c>
      <c r="Q107" s="116">
        <v>0</v>
      </c>
      <c r="R107" s="116">
        <f t="shared" si="2"/>
        <v>0</v>
      </c>
      <c r="S107" s="116">
        <v>0</v>
      </c>
      <c r="T107" s="117">
        <f t="shared" si="3"/>
        <v>0</v>
      </c>
      <c r="AR107" s="118" t="s">
        <v>142</v>
      </c>
      <c r="AT107" s="118" t="s">
        <v>130</v>
      </c>
      <c r="AU107" s="118" t="s">
        <v>74</v>
      </c>
      <c r="AY107" s="15" t="s">
        <v>136</v>
      </c>
      <c r="BE107" s="119">
        <f t="shared" si="4"/>
        <v>0</v>
      </c>
      <c r="BF107" s="119">
        <f t="shared" si="5"/>
        <v>0</v>
      </c>
      <c r="BG107" s="119">
        <f t="shared" si="6"/>
        <v>0</v>
      </c>
      <c r="BH107" s="119">
        <f t="shared" si="7"/>
        <v>0</v>
      </c>
      <c r="BI107" s="119">
        <f t="shared" si="8"/>
        <v>0</v>
      </c>
      <c r="BJ107" s="15" t="s">
        <v>82</v>
      </c>
      <c r="BK107" s="119">
        <f t="shared" si="9"/>
        <v>0</v>
      </c>
      <c r="BL107" s="15" t="s">
        <v>142</v>
      </c>
      <c r="BM107" s="118" t="s">
        <v>244</v>
      </c>
    </row>
    <row r="108" spans="2:65" s="1" customFormat="1" ht="16.5" customHeight="1">
      <c r="B108" s="105"/>
      <c r="C108" s="120" t="s">
        <v>245</v>
      </c>
      <c r="D108" s="120" t="s">
        <v>139</v>
      </c>
      <c r="E108" s="121" t="s">
        <v>246</v>
      </c>
      <c r="F108" s="122" t="s">
        <v>247</v>
      </c>
      <c r="G108" s="123" t="s">
        <v>133</v>
      </c>
      <c r="H108" s="124">
        <v>14</v>
      </c>
      <c r="I108" s="125"/>
      <c r="J108" s="126">
        <f t="shared" si="0"/>
        <v>0</v>
      </c>
      <c r="K108" s="122" t="s">
        <v>134</v>
      </c>
      <c r="L108" s="30"/>
      <c r="M108" s="127" t="s">
        <v>3</v>
      </c>
      <c r="N108" s="128" t="s">
        <v>45</v>
      </c>
      <c r="P108" s="116">
        <f t="shared" si="1"/>
        <v>0</v>
      </c>
      <c r="Q108" s="116">
        <v>0</v>
      </c>
      <c r="R108" s="116">
        <f t="shared" si="2"/>
        <v>0</v>
      </c>
      <c r="S108" s="116">
        <v>0</v>
      </c>
      <c r="T108" s="117">
        <f t="shared" si="3"/>
        <v>0</v>
      </c>
      <c r="AR108" s="118" t="s">
        <v>142</v>
      </c>
      <c r="AT108" s="118" t="s">
        <v>139</v>
      </c>
      <c r="AU108" s="118" t="s">
        <v>74</v>
      </c>
      <c r="AY108" s="15" t="s">
        <v>136</v>
      </c>
      <c r="BE108" s="119">
        <f t="shared" si="4"/>
        <v>0</v>
      </c>
      <c r="BF108" s="119">
        <f t="shared" si="5"/>
        <v>0</v>
      </c>
      <c r="BG108" s="119">
        <f t="shared" si="6"/>
        <v>0</v>
      </c>
      <c r="BH108" s="119">
        <f t="shared" si="7"/>
        <v>0</v>
      </c>
      <c r="BI108" s="119">
        <f t="shared" si="8"/>
        <v>0</v>
      </c>
      <c r="BJ108" s="15" t="s">
        <v>82</v>
      </c>
      <c r="BK108" s="119">
        <f t="shared" si="9"/>
        <v>0</v>
      </c>
      <c r="BL108" s="15" t="s">
        <v>142</v>
      </c>
      <c r="BM108" s="118" t="s">
        <v>248</v>
      </c>
    </row>
    <row r="109" spans="2:65" s="1" customFormat="1" ht="44.25" customHeight="1">
      <c r="B109" s="105"/>
      <c r="C109" s="120" t="s">
        <v>249</v>
      </c>
      <c r="D109" s="120" t="s">
        <v>139</v>
      </c>
      <c r="E109" s="121" t="s">
        <v>250</v>
      </c>
      <c r="F109" s="122" t="s">
        <v>251</v>
      </c>
      <c r="G109" s="123" t="s">
        <v>150</v>
      </c>
      <c r="H109" s="124">
        <v>2</v>
      </c>
      <c r="I109" s="125"/>
      <c r="J109" s="126">
        <f t="shared" si="0"/>
        <v>0</v>
      </c>
      <c r="K109" s="122" t="s">
        <v>134</v>
      </c>
      <c r="L109" s="30"/>
      <c r="M109" s="127" t="s">
        <v>3</v>
      </c>
      <c r="N109" s="128" t="s">
        <v>45</v>
      </c>
      <c r="P109" s="116">
        <f t="shared" si="1"/>
        <v>0</v>
      </c>
      <c r="Q109" s="116">
        <v>0</v>
      </c>
      <c r="R109" s="116">
        <f t="shared" si="2"/>
        <v>0</v>
      </c>
      <c r="S109" s="116">
        <v>0</v>
      </c>
      <c r="T109" s="117">
        <f t="shared" si="3"/>
        <v>0</v>
      </c>
      <c r="AR109" s="118" t="s">
        <v>142</v>
      </c>
      <c r="AT109" s="118" t="s">
        <v>139</v>
      </c>
      <c r="AU109" s="118" t="s">
        <v>74</v>
      </c>
      <c r="AY109" s="15" t="s">
        <v>136</v>
      </c>
      <c r="BE109" s="119">
        <f t="shared" si="4"/>
        <v>0</v>
      </c>
      <c r="BF109" s="119">
        <f t="shared" si="5"/>
        <v>0</v>
      </c>
      <c r="BG109" s="119">
        <f t="shared" si="6"/>
        <v>0</v>
      </c>
      <c r="BH109" s="119">
        <f t="shared" si="7"/>
        <v>0</v>
      </c>
      <c r="BI109" s="119">
        <f t="shared" si="8"/>
        <v>0</v>
      </c>
      <c r="BJ109" s="15" t="s">
        <v>82</v>
      </c>
      <c r="BK109" s="119">
        <f t="shared" si="9"/>
        <v>0</v>
      </c>
      <c r="BL109" s="15" t="s">
        <v>142</v>
      </c>
      <c r="BM109" s="118" t="s">
        <v>252</v>
      </c>
    </row>
    <row r="110" spans="2:65" s="1" customFormat="1" ht="16.5" customHeight="1">
      <c r="B110" s="105"/>
      <c r="C110" s="106" t="s">
        <v>253</v>
      </c>
      <c r="D110" s="106" t="s">
        <v>130</v>
      </c>
      <c r="E110" s="107" t="s">
        <v>254</v>
      </c>
      <c r="F110" s="108" t="s">
        <v>255</v>
      </c>
      <c r="G110" s="109" t="s">
        <v>256</v>
      </c>
      <c r="H110" s="110">
        <v>0.05</v>
      </c>
      <c r="I110" s="111"/>
      <c r="J110" s="112">
        <f t="shared" si="0"/>
        <v>0</v>
      </c>
      <c r="K110" s="108" t="s">
        <v>134</v>
      </c>
      <c r="L110" s="113"/>
      <c r="M110" s="114" t="s">
        <v>3</v>
      </c>
      <c r="N110" s="115" t="s">
        <v>45</v>
      </c>
      <c r="P110" s="116">
        <f t="shared" si="1"/>
        <v>0</v>
      </c>
      <c r="Q110" s="116">
        <v>0</v>
      </c>
      <c r="R110" s="116">
        <f t="shared" si="2"/>
        <v>0</v>
      </c>
      <c r="S110" s="116">
        <v>0</v>
      </c>
      <c r="T110" s="117">
        <f t="shared" si="3"/>
        <v>0</v>
      </c>
      <c r="AR110" s="118" t="s">
        <v>142</v>
      </c>
      <c r="AT110" s="118" t="s">
        <v>130</v>
      </c>
      <c r="AU110" s="118" t="s">
        <v>74</v>
      </c>
      <c r="AY110" s="15" t="s">
        <v>136</v>
      </c>
      <c r="BE110" s="119">
        <f t="shared" si="4"/>
        <v>0</v>
      </c>
      <c r="BF110" s="119">
        <f t="shared" si="5"/>
        <v>0</v>
      </c>
      <c r="BG110" s="119">
        <f t="shared" si="6"/>
        <v>0</v>
      </c>
      <c r="BH110" s="119">
        <f t="shared" si="7"/>
        <v>0</v>
      </c>
      <c r="BI110" s="119">
        <f t="shared" si="8"/>
        <v>0</v>
      </c>
      <c r="BJ110" s="15" t="s">
        <v>82</v>
      </c>
      <c r="BK110" s="119">
        <f t="shared" si="9"/>
        <v>0</v>
      </c>
      <c r="BL110" s="15" t="s">
        <v>142</v>
      </c>
      <c r="BM110" s="118" t="s">
        <v>257</v>
      </c>
    </row>
    <row r="111" spans="2:65" s="1" customFormat="1" ht="24.2" customHeight="1">
      <c r="B111" s="105"/>
      <c r="C111" s="120" t="s">
        <v>258</v>
      </c>
      <c r="D111" s="120" t="s">
        <v>139</v>
      </c>
      <c r="E111" s="121" t="s">
        <v>259</v>
      </c>
      <c r="F111" s="122" t="s">
        <v>260</v>
      </c>
      <c r="G111" s="123" t="s">
        <v>256</v>
      </c>
      <c r="H111" s="124">
        <v>0.05</v>
      </c>
      <c r="I111" s="125"/>
      <c r="J111" s="126">
        <f t="shared" si="0"/>
        <v>0</v>
      </c>
      <c r="K111" s="122" t="s">
        <v>134</v>
      </c>
      <c r="L111" s="30"/>
      <c r="M111" s="127" t="s">
        <v>3</v>
      </c>
      <c r="N111" s="128" t="s">
        <v>45</v>
      </c>
      <c r="P111" s="116">
        <f t="shared" si="1"/>
        <v>0</v>
      </c>
      <c r="Q111" s="116">
        <v>0</v>
      </c>
      <c r="R111" s="116">
        <f t="shared" si="2"/>
        <v>0</v>
      </c>
      <c r="S111" s="116">
        <v>0</v>
      </c>
      <c r="T111" s="117">
        <f t="shared" si="3"/>
        <v>0</v>
      </c>
      <c r="AR111" s="118" t="s">
        <v>142</v>
      </c>
      <c r="AT111" s="118" t="s">
        <v>139</v>
      </c>
      <c r="AU111" s="118" t="s">
        <v>74</v>
      </c>
      <c r="AY111" s="15" t="s">
        <v>136</v>
      </c>
      <c r="BE111" s="119">
        <f t="shared" si="4"/>
        <v>0</v>
      </c>
      <c r="BF111" s="119">
        <f t="shared" si="5"/>
        <v>0</v>
      </c>
      <c r="BG111" s="119">
        <f t="shared" si="6"/>
        <v>0</v>
      </c>
      <c r="BH111" s="119">
        <f t="shared" si="7"/>
        <v>0</v>
      </c>
      <c r="BI111" s="119">
        <f t="shared" si="8"/>
        <v>0</v>
      </c>
      <c r="BJ111" s="15" t="s">
        <v>82</v>
      </c>
      <c r="BK111" s="119">
        <f t="shared" si="9"/>
        <v>0</v>
      </c>
      <c r="BL111" s="15" t="s">
        <v>142</v>
      </c>
      <c r="BM111" s="118" t="s">
        <v>261</v>
      </c>
    </row>
    <row r="112" spans="2:65" s="1" customFormat="1" ht="21.75" customHeight="1">
      <c r="B112" s="105"/>
      <c r="C112" s="120" t="s">
        <v>262</v>
      </c>
      <c r="D112" s="120" t="s">
        <v>139</v>
      </c>
      <c r="E112" s="121" t="s">
        <v>263</v>
      </c>
      <c r="F112" s="122" t="s">
        <v>264</v>
      </c>
      <c r="G112" s="123" t="s">
        <v>150</v>
      </c>
      <c r="H112" s="124">
        <v>1</v>
      </c>
      <c r="I112" s="125"/>
      <c r="J112" s="126">
        <f t="shared" ref="J112:J128" si="10">ROUND(I112*H112,2)</f>
        <v>0</v>
      </c>
      <c r="K112" s="122" t="s">
        <v>134</v>
      </c>
      <c r="L112" s="30"/>
      <c r="M112" s="127" t="s">
        <v>3</v>
      </c>
      <c r="N112" s="128" t="s">
        <v>45</v>
      </c>
      <c r="P112" s="116">
        <f t="shared" ref="P112:P128" si="11">O112*H112</f>
        <v>0</v>
      </c>
      <c r="Q112" s="116">
        <v>0</v>
      </c>
      <c r="R112" s="116">
        <f t="shared" ref="R112:R128" si="12">Q112*H112</f>
        <v>0</v>
      </c>
      <c r="S112" s="116">
        <v>0</v>
      </c>
      <c r="T112" s="117">
        <f t="shared" ref="T112:T128" si="13">S112*H112</f>
        <v>0</v>
      </c>
      <c r="AR112" s="118" t="s">
        <v>142</v>
      </c>
      <c r="AT112" s="118" t="s">
        <v>139</v>
      </c>
      <c r="AU112" s="118" t="s">
        <v>74</v>
      </c>
      <c r="AY112" s="15" t="s">
        <v>136</v>
      </c>
      <c r="BE112" s="119">
        <f t="shared" ref="BE112:BE128" si="14">IF(N112="základní",J112,0)</f>
        <v>0</v>
      </c>
      <c r="BF112" s="119">
        <f t="shared" ref="BF112:BF128" si="15">IF(N112="snížená",J112,0)</f>
        <v>0</v>
      </c>
      <c r="BG112" s="119">
        <f t="shared" ref="BG112:BG128" si="16">IF(N112="zákl. přenesená",J112,0)</f>
        <v>0</v>
      </c>
      <c r="BH112" s="119">
        <f t="shared" ref="BH112:BH128" si="17">IF(N112="sníž. přenesená",J112,0)</f>
        <v>0</v>
      </c>
      <c r="BI112" s="119">
        <f t="shared" ref="BI112:BI128" si="18">IF(N112="nulová",J112,0)</f>
        <v>0</v>
      </c>
      <c r="BJ112" s="15" t="s">
        <v>82</v>
      </c>
      <c r="BK112" s="119">
        <f t="shared" ref="BK112:BK128" si="19">ROUND(I112*H112,2)</f>
        <v>0</v>
      </c>
      <c r="BL112" s="15" t="s">
        <v>142</v>
      </c>
      <c r="BM112" s="118" t="s">
        <v>265</v>
      </c>
    </row>
    <row r="113" spans="2:65" s="1" customFormat="1" ht="37.700000000000003" customHeight="1">
      <c r="B113" s="105"/>
      <c r="C113" s="106" t="s">
        <v>266</v>
      </c>
      <c r="D113" s="106" t="s">
        <v>130</v>
      </c>
      <c r="E113" s="107" t="s">
        <v>267</v>
      </c>
      <c r="F113" s="108" t="s">
        <v>268</v>
      </c>
      <c r="G113" s="109" t="s">
        <v>150</v>
      </c>
      <c r="H113" s="110">
        <v>1</v>
      </c>
      <c r="I113" s="111"/>
      <c r="J113" s="112">
        <f t="shared" si="10"/>
        <v>0</v>
      </c>
      <c r="K113" s="108" t="s">
        <v>3</v>
      </c>
      <c r="L113" s="113"/>
      <c r="M113" s="114" t="s">
        <v>3</v>
      </c>
      <c r="N113" s="115" t="s">
        <v>45</v>
      </c>
      <c r="P113" s="116">
        <f t="shared" si="11"/>
        <v>0</v>
      </c>
      <c r="Q113" s="116">
        <v>0</v>
      </c>
      <c r="R113" s="116">
        <f t="shared" si="12"/>
        <v>0</v>
      </c>
      <c r="S113" s="116">
        <v>0</v>
      </c>
      <c r="T113" s="117">
        <f t="shared" si="13"/>
        <v>0</v>
      </c>
      <c r="AR113" s="118" t="s">
        <v>142</v>
      </c>
      <c r="AT113" s="118" t="s">
        <v>130</v>
      </c>
      <c r="AU113" s="118" t="s">
        <v>74</v>
      </c>
      <c r="AY113" s="15" t="s">
        <v>136</v>
      </c>
      <c r="BE113" s="119">
        <f t="shared" si="14"/>
        <v>0</v>
      </c>
      <c r="BF113" s="119">
        <f t="shared" si="15"/>
        <v>0</v>
      </c>
      <c r="BG113" s="119">
        <f t="shared" si="16"/>
        <v>0</v>
      </c>
      <c r="BH113" s="119">
        <f t="shared" si="17"/>
        <v>0</v>
      </c>
      <c r="BI113" s="119">
        <f t="shared" si="18"/>
        <v>0</v>
      </c>
      <c r="BJ113" s="15" t="s">
        <v>82</v>
      </c>
      <c r="BK113" s="119">
        <f t="shared" si="19"/>
        <v>0</v>
      </c>
      <c r="BL113" s="15" t="s">
        <v>142</v>
      </c>
      <c r="BM113" s="118" t="s">
        <v>269</v>
      </c>
    </row>
    <row r="114" spans="2:65" s="1" customFormat="1" ht="16.5" customHeight="1">
      <c r="B114" s="105"/>
      <c r="C114" s="120" t="s">
        <v>270</v>
      </c>
      <c r="D114" s="120" t="s">
        <v>139</v>
      </c>
      <c r="E114" s="121" t="s">
        <v>271</v>
      </c>
      <c r="F114" s="122" t="s">
        <v>272</v>
      </c>
      <c r="G114" s="123" t="s">
        <v>150</v>
      </c>
      <c r="H114" s="124">
        <v>1</v>
      </c>
      <c r="I114" s="125"/>
      <c r="J114" s="126">
        <f t="shared" si="10"/>
        <v>0</v>
      </c>
      <c r="K114" s="122" t="s">
        <v>134</v>
      </c>
      <c r="L114" s="30"/>
      <c r="M114" s="127" t="s">
        <v>3</v>
      </c>
      <c r="N114" s="128" t="s">
        <v>45</v>
      </c>
      <c r="P114" s="116">
        <f t="shared" si="11"/>
        <v>0</v>
      </c>
      <c r="Q114" s="116">
        <v>0</v>
      </c>
      <c r="R114" s="116">
        <f t="shared" si="12"/>
        <v>0</v>
      </c>
      <c r="S114" s="116">
        <v>0</v>
      </c>
      <c r="T114" s="117">
        <f t="shared" si="13"/>
        <v>0</v>
      </c>
      <c r="AR114" s="118" t="s">
        <v>142</v>
      </c>
      <c r="AT114" s="118" t="s">
        <v>139</v>
      </c>
      <c r="AU114" s="118" t="s">
        <v>74</v>
      </c>
      <c r="AY114" s="15" t="s">
        <v>136</v>
      </c>
      <c r="BE114" s="119">
        <f t="shared" si="14"/>
        <v>0</v>
      </c>
      <c r="BF114" s="119">
        <f t="shared" si="15"/>
        <v>0</v>
      </c>
      <c r="BG114" s="119">
        <f t="shared" si="16"/>
        <v>0</v>
      </c>
      <c r="BH114" s="119">
        <f t="shared" si="17"/>
        <v>0</v>
      </c>
      <c r="BI114" s="119">
        <f t="shared" si="18"/>
        <v>0</v>
      </c>
      <c r="BJ114" s="15" t="s">
        <v>82</v>
      </c>
      <c r="BK114" s="119">
        <f t="shared" si="19"/>
        <v>0</v>
      </c>
      <c r="BL114" s="15" t="s">
        <v>142</v>
      </c>
      <c r="BM114" s="118" t="s">
        <v>273</v>
      </c>
    </row>
    <row r="115" spans="2:65" s="1" customFormat="1" ht="16.5" customHeight="1">
      <c r="B115" s="105"/>
      <c r="C115" s="120" t="s">
        <v>274</v>
      </c>
      <c r="D115" s="120" t="s">
        <v>139</v>
      </c>
      <c r="E115" s="121" t="s">
        <v>275</v>
      </c>
      <c r="F115" s="122" t="s">
        <v>276</v>
      </c>
      <c r="G115" s="123" t="s">
        <v>150</v>
      </c>
      <c r="H115" s="124">
        <v>4</v>
      </c>
      <c r="I115" s="125"/>
      <c r="J115" s="126">
        <f t="shared" si="10"/>
        <v>0</v>
      </c>
      <c r="K115" s="122" t="s">
        <v>134</v>
      </c>
      <c r="L115" s="30"/>
      <c r="M115" s="127" t="s">
        <v>3</v>
      </c>
      <c r="N115" s="128" t="s">
        <v>45</v>
      </c>
      <c r="P115" s="116">
        <f t="shared" si="11"/>
        <v>0</v>
      </c>
      <c r="Q115" s="116">
        <v>0</v>
      </c>
      <c r="R115" s="116">
        <f t="shared" si="12"/>
        <v>0</v>
      </c>
      <c r="S115" s="116">
        <v>0</v>
      </c>
      <c r="T115" s="117">
        <f t="shared" si="13"/>
        <v>0</v>
      </c>
      <c r="AR115" s="118" t="s">
        <v>142</v>
      </c>
      <c r="AT115" s="118" t="s">
        <v>139</v>
      </c>
      <c r="AU115" s="118" t="s">
        <v>74</v>
      </c>
      <c r="AY115" s="15" t="s">
        <v>136</v>
      </c>
      <c r="BE115" s="119">
        <f t="shared" si="14"/>
        <v>0</v>
      </c>
      <c r="BF115" s="119">
        <f t="shared" si="15"/>
        <v>0</v>
      </c>
      <c r="BG115" s="119">
        <f t="shared" si="16"/>
        <v>0</v>
      </c>
      <c r="BH115" s="119">
        <f t="shared" si="17"/>
        <v>0</v>
      </c>
      <c r="BI115" s="119">
        <f t="shared" si="18"/>
        <v>0</v>
      </c>
      <c r="BJ115" s="15" t="s">
        <v>82</v>
      </c>
      <c r="BK115" s="119">
        <f t="shared" si="19"/>
        <v>0</v>
      </c>
      <c r="BL115" s="15" t="s">
        <v>142</v>
      </c>
      <c r="BM115" s="118" t="s">
        <v>277</v>
      </c>
    </row>
    <row r="116" spans="2:65" s="1" customFormat="1" ht="24.2" customHeight="1">
      <c r="B116" s="105"/>
      <c r="C116" s="120" t="s">
        <v>278</v>
      </c>
      <c r="D116" s="120" t="s">
        <v>139</v>
      </c>
      <c r="E116" s="121" t="s">
        <v>279</v>
      </c>
      <c r="F116" s="122" t="s">
        <v>280</v>
      </c>
      <c r="G116" s="123" t="s">
        <v>150</v>
      </c>
      <c r="H116" s="124">
        <v>1</v>
      </c>
      <c r="I116" s="125"/>
      <c r="J116" s="126">
        <f t="shared" si="10"/>
        <v>0</v>
      </c>
      <c r="K116" s="122" t="s">
        <v>134</v>
      </c>
      <c r="L116" s="30"/>
      <c r="M116" s="127" t="s">
        <v>3</v>
      </c>
      <c r="N116" s="128" t="s">
        <v>45</v>
      </c>
      <c r="P116" s="116">
        <f t="shared" si="11"/>
        <v>0</v>
      </c>
      <c r="Q116" s="116">
        <v>0</v>
      </c>
      <c r="R116" s="116">
        <f t="shared" si="12"/>
        <v>0</v>
      </c>
      <c r="S116" s="116">
        <v>0</v>
      </c>
      <c r="T116" s="117">
        <f t="shared" si="13"/>
        <v>0</v>
      </c>
      <c r="AR116" s="118" t="s">
        <v>142</v>
      </c>
      <c r="AT116" s="118" t="s">
        <v>139</v>
      </c>
      <c r="AU116" s="118" t="s">
        <v>74</v>
      </c>
      <c r="AY116" s="15" t="s">
        <v>136</v>
      </c>
      <c r="BE116" s="119">
        <f t="shared" si="14"/>
        <v>0</v>
      </c>
      <c r="BF116" s="119">
        <f t="shared" si="15"/>
        <v>0</v>
      </c>
      <c r="BG116" s="119">
        <f t="shared" si="16"/>
        <v>0</v>
      </c>
      <c r="BH116" s="119">
        <f t="shared" si="17"/>
        <v>0</v>
      </c>
      <c r="BI116" s="119">
        <f t="shared" si="18"/>
        <v>0</v>
      </c>
      <c r="BJ116" s="15" t="s">
        <v>82</v>
      </c>
      <c r="BK116" s="119">
        <f t="shared" si="19"/>
        <v>0</v>
      </c>
      <c r="BL116" s="15" t="s">
        <v>142</v>
      </c>
      <c r="BM116" s="118" t="s">
        <v>281</v>
      </c>
    </row>
    <row r="117" spans="2:65" s="1" customFormat="1" ht="16.5" customHeight="1">
      <c r="B117" s="105"/>
      <c r="C117" s="120" t="s">
        <v>282</v>
      </c>
      <c r="D117" s="120" t="s">
        <v>139</v>
      </c>
      <c r="E117" s="121" t="s">
        <v>283</v>
      </c>
      <c r="F117" s="122" t="s">
        <v>284</v>
      </c>
      <c r="G117" s="123" t="s">
        <v>150</v>
      </c>
      <c r="H117" s="124">
        <v>1</v>
      </c>
      <c r="I117" s="125"/>
      <c r="J117" s="126">
        <f t="shared" si="10"/>
        <v>0</v>
      </c>
      <c r="K117" s="122" t="s">
        <v>134</v>
      </c>
      <c r="L117" s="30"/>
      <c r="M117" s="127" t="s">
        <v>3</v>
      </c>
      <c r="N117" s="128" t="s">
        <v>45</v>
      </c>
      <c r="P117" s="116">
        <f t="shared" si="11"/>
        <v>0</v>
      </c>
      <c r="Q117" s="116">
        <v>0</v>
      </c>
      <c r="R117" s="116">
        <f t="shared" si="12"/>
        <v>0</v>
      </c>
      <c r="S117" s="116">
        <v>0</v>
      </c>
      <c r="T117" s="117">
        <f t="shared" si="13"/>
        <v>0</v>
      </c>
      <c r="AR117" s="118" t="s">
        <v>142</v>
      </c>
      <c r="AT117" s="118" t="s">
        <v>139</v>
      </c>
      <c r="AU117" s="118" t="s">
        <v>74</v>
      </c>
      <c r="AY117" s="15" t="s">
        <v>136</v>
      </c>
      <c r="BE117" s="119">
        <f t="shared" si="14"/>
        <v>0</v>
      </c>
      <c r="BF117" s="119">
        <f t="shared" si="15"/>
        <v>0</v>
      </c>
      <c r="BG117" s="119">
        <f t="shared" si="16"/>
        <v>0</v>
      </c>
      <c r="BH117" s="119">
        <f t="shared" si="17"/>
        <v>0</v>
      </c>
      <c r="BI117" s="119">
        <f t="shared" si="18"/>
        <v>0</v>
      </c>
      <c r="BJ117" s="15" t="s">
        <v>82</v>
      </c>
      <c r="BK117" s="119">
        <f t="shared" si="19"/>
        <v>0</v>
      </c>
      <c r="BL117" s="15" t="s">
        <v>142</v>
      </c>
      <c r="BM117" s="118" t="s">
        <v>285</v>
      </c>
    </row>
    <row r="118" spans="2:65" s="1" customFormat="1" ht="16.5" customHeight="1">
      <c r="B118" s="105"/>
      <c r="C118" s="120" t="s">
        <v>286</v>
      </c>
      <c r="D118" s="120" t="s">
        <v>139</v>
      </c>
      <c r="E118" s="121" t="s">
        <v>287</v>
      </c>
      <c r="F118" s="122" t="s">
        <v>288</v>
      </c>
      <c r="G118" s="123" t="s">
        <v>150</v>
      </c>
      <c r="H118" s="124">
        <v>1</v>
      </c>
      <c r="I118" s="125"/>
      <c r="J118" s="126">
        <f t="shared" si="10"/>
        <v>0</v>
      </c>
      <c r="K118" s="122" t="s">
        <v>134</v>
      </c>
      <c r="L118" s="30"/>
      <c r="M118" s="127" t="s">
        <v>3</v>
      </c>
      <c r="N118" s="128" t="s">
        <v>45</v>
      </c>
      <c r="P118" s="116">
        <f t="shared" si="11"/>
        <v>0</v>
      </c>
      <c r="Q118" s="116">
        <v>0</v>
      </c>
      <c r="R118" s="116">
        <f t="shared" si="12"/>
        <v>0</v>
      </c>
      <c r="S118" s="116">
        <v>0</v>
      </c>
      <c r="T118" s="117">
        <f t="shared" si="13"/>
        <v>0</v>
      </c>
      <c r="AR118" s="118" t="s">
        <v>142</v>
      </c>
      <c r="AT118" s="118" t="s">
        <v>139</v>
      </c>
      <c r="AU118" s="118" t="s">
        <v>74</v>
      </c>
      <c r="AY118" s="15" t="s">
        <v>136</v>
      </c>
      <c r="BE118" s="119">
        <f t="shared" si="14"/>
        <v>0</v>
      </c>
      <c r="BF118" s="119">
        <f t="shared" si="15"/>
        <v>0</v>
      </c>
      <c r="BG118" s="119">
        <f t="shared" si="16"/>
        <v>0</v>
      </c>
      <c r="BH118" s="119">
        <f t="shared" si="17"/>
        <v>0</v>
      </c>
      <c r="BI118" s="119">
        <f t="shared" si="18"/>
        <v>0</v>
      </c>
      <c r="BJ118" s="15" t="s">
        <v>82</v>
      </c>
      <c r="BK118" s="119">
        <f t="shared" si="19"/>
        <v>0</v>
      </c>
      <c r="BL118" s="15" t="s">
        <v>142</v>
      </c>
      <c r="BM118" s="118" t="s">
        <v>289</v>
      </c>
    </row>
    <row r="119" spans="2:65" s="1" customFormat="1" ht="16.5" customHeight="1">
      <c r="B119" s="105"/>
      <c r="C119" s="120" t="s">
        <v>290</v>
      </c>
      <c r="D119" s="120" t="s">
        <v>139</v>
      </c>
      <c r="E119" s="121" t="s">
        <v>291</v>
      </c>
      <c r="F119" s="122" t="s">
        <v>292</v>
      </c>
      <c r="G119" s="123" t="s">
        <v>150</v>
      </c>
      <c r="H119" s="124">
        <v>1</v>
      </c>
      <c r="I119" s="125"/>
      <c r="J119" s="126">
        <f t="shared" si="10"/>
        <v>0</v>
      </c>
      <c r="K119" s="122" t="s">
        <v>134</v>
      </c>
      <c r="L119" s="30"/>
      <c r="M119" s="127" t="s">
        <v>3</v>
      </c>
      <c r="N119" s="128" t="s">
        <v>45</v>
      </c>
      <c r="P119" s="116">
        <f t="shared" si="11"/>
        <v>0</v>
      </c>
      <c r="Q119" s="116">
        <v>0</v>
      </c>
      <c r="R119" s="116">
        <f t="shared" si="12"/>
        <v>0</v>
      </c>
      <c r="S119" s="116">
        <v>0</v>
      </c>
      <c r="T119" s="117">
        <f t="shared" si="13"/>
        <v>0</v>
      </c>
      <c r="AR119" s="118" t="s">
        <v>142</v>
      </c>
      <c r="AT119" s="118" t="s">
        <v>139</v>
      </c>
      <c r="AU119" s="118" t="s">
        <v>74</v>
      </c>
      <c r="AY119" s="15" t="s">
        <v>136</v>
      </c>
      <c r="BE119" s="119">
        <f t="shared" si="14"/>
        <v>0</v>
      </c>
      <c r="BF119" s="119">
        <f t="shared" si="15"/>
        <v>0</v>
      </c>
      <c r="BG119" s="119">
        <f t="shared" si="16"/>
        <v>0</v>
      </c>
      <c r="BH119" s="119">
        <f t="shared" si="17"/>
        <v>0</v>
      </c>
      <c r="BI119" s="119">
        <f t="shared" si="18"/>
        <v>0</v>
      </c>
      <c r="BJ119" s="15" t="s">
        <v>82</v>
      </c>
      <c r="BK119" s="119">
        <f t="shared" si="19"/>
        <v>0</v>
      </c>
      <c r="BL119" s="15" t="s">
        <v>142</v>
      </c>
      <c r="BM119" s="118" t="s">
        <v>293</v>
      </c>
    </row>
    <row r="120" spans="2:65" s="1" customFormat="1" ht="16.5" customHeight="1">
      <c r="B120" s="105"/>
      <c r="C120" s="120" t="s">
        <v>294</v>
      </c>
      <c r="D120" s="120" t="s">
        <v>139</v>
      </c>
      <c r="E120" s="121" t="s">
        <v>295</v>
      </c>
      <c r="F120" s="122" t="s">
        <v>296</v>
      </c>
      <c r="G120" s="123" t="s">
        <v>150</v>
      </c>
      <c r="H120" s="124">
        <v>1</v>
      </c>
      <c r="I120" s="125"/>
      <c r="J120" s="126">
        <f t="shared" si="10"/>
        <v>0</v>
      </c>
      <c r="K120" s="122" t="s">
        <v>134</v>
      </c>
      <c r="L120" s="30"/>
      <c r="M120" s="127" t="s">
        <v>3</v>
      </c>
      <c r="N120" s="128" t="s">
        <v>45</v>
      </c>
      <c r="P120" s="116">
        <f t="shared" si="11"/>
        <v>0</v>
      </c>
      <c r="Q120" s="116">
        <v>0</v>
      </c>
      <c r="R120" s="116">
        <f t="shared" si="12"/>
        <v>0</v>
      </c>
      <c r="S120" s="116">
        <v>0</v>
      </c>
      <c r="T120" s="117">
        <f t="shared" si="13"/>
        <v>0</v>
      </c>
      <c r="AR120" s="118" t="s">
        <v>142</v>
      </c>
      <c r="AT120" s="118" t="s">
        <v>139</v>
      </c>
      <c r="AU120" s="118" t="s">
        <v>74</v>
      </c>
      <c r="AY120" s="15" t="s">
        <v>136</v>
      </c>
      <c r="BE120" s="119">
        <f t="shared" si="14"/>
        <v>0</v>
      </c>
      <c r="BF120" s="119">
        <f t="shared" si="15"/>
        <v>0</v>
      </c>
      <c r="BG120" s="119">
        <f t="shared" si="16"/>
        <v>0</v>
      </c>
      <c r="BH120" s="119">
        <f t="shared" si="17"/>
        <v>0</v>
      </c>
      <c r="BI120" s="119">
        <f t="shared" si="18"/>
        <v>0</v>
      </c>
      <c r="BJ120" s="15" t="s">
        <v>82</v>
      </c>
      <c r="BK120" s="119">
        <f t="shared" si="19"/>
        <v>0</v>
      </c>
      <c r="BL120" s="15" t="s">
        <v>142</v>
      </c>
      <c r="BM120" s="118" t="s">
        <v>297</v>
      </c>
    </row>
    <row r="121" spans="2:65" s="1" customFormat="1" ht="16.5" customHeight="1">
      <c r="B121" s="105"/>
      <c r="C121" s="120" t="s">
        <v>298</v>
      </c>
      <c r="D121" s="120" t="s">
        <v>139</v>
      </c>
      <c r="E121" s="121" t="s">
        <v>299</v>
      </c>
      <c r="F121" s="122" t="s">
        <v>300</v>
      </c>
      <c r="G121" s="123" t="s">
        <v>150</v>
      </c>
      <c r="H121" s="124">
        <v>1</v>
      </c>
      <c r="I121" s="125"/>
      <c r="J121" s="126">
        <f t="shared" si="10"/>
        <v>0</v>
      </c>
      <c r="K121" s="122" t="s">
        <v>134</v>
      </c>
      <c r="L121" s="30"/>
      <c r="M121" s="127" t="s">
        <v>3</v>
      </c>
      <c r="N121" s="128" t="s">
        <v>45</v>
      </c>
      <c r="P121" s="116">
        <f t="shared" si="11"/>
        <v>0</v>
      </c>
      <c r="Q121" s="116">
        <v>0</v>
      </c>
      <c r="R121" s="116">
        <f t="shared" si="12"/>
        <v>0</v>
      </c>
      <c r="S121" s="116">
        <v>0</v>
      </c>
      <c r="T121" s="117">
        <f t="shared" si="13"/>
        <v>0</v>
      </c>
      <c r="AR121" s="118" t="s">
        <v>142</v>
      </c>
      <c r="AT121" s="118" t="s">
        <v>139</v>
      </c>
      <c r="AU121" s="118" t="s">
        <v>74</v>
      </c>
      <c r="AY121" s="15" t="s">
        <v>136</v>
      </c>
      <c r="BE121" s="119">
        <f t="shared" si="14"/>
        <v>0</v>
      </c>
      <c r="BF121" s="119">
        <f t="shared" si="15"/>
        <v>0</v>
      </c>
      <c r="BG121" s="119">
        <f t="shared" si="16"/>
        <v>0</v>
      </c>
      <c r="BH121" s="119">
        <f t="shared" si="17"/>
        <v>0</v>
      </c>
      <c r="BI121" s="119">
        <f t="shared" si="18"/>
        <v>0</v>
      </c>
      <c r="BJ121" s="15" t="s">
        <v>82</v>
      </c>
      <c r="BK121" s="119">
        <f t="shared" si="19"/>
        <v>0</v>
      </c>
      <c r="BL121" s="15" t="s">
        <v>142</v>
      </c>
      <c r="BM121" s="118" t="s">
        <v>301</v>
      </c>
    </row>
    <row r="122" spans="2:65" s="1" customFormat="1" ht="24.2" customHeight="1">
      <c r="B122" s="105"/>
      <c r="C122" s="120" t="s">
        <v>302</v>
      </c>
      <c r="D122" s="120" t="s">
        <v>139</v>
      </c>
      <c r="E122" s="121" t="s">
        <v>303</v>
      </c>
      <c r="F122" s="122" t="s">
        <v>304</v>
      </c>
      <c r="G122" s="123" t="s">
        <v>150</v>
      </c>
      <c r="H122" s="124">
        <v>1</v>
      </c>
      <c r="I122" s="125"/>
      <c r="J122" s="126">
        <f t="shared" si="10"/>
        <v>0</v>
      </c>
      <c r="K122" s="122" t="s">
        <v>134</v>
      </c>
      <c r="L122" s="30"/>
      <c r="M122" s="127" t="s">
        <v>3</v>
      </c>
      <c r="N122" s="128" t="s">
        <v>45</v>
      </c>
      <c r="P122" s="116">
        <f t="shared" si="11"/>
        <v>0</v>
      </c>
      <c r="Q122" s="116">
        <v>0</v>
      </c>
      <c r="R122" s="116">
        <f t="shared" si="12"/>
        <v>0</v>
      </c>
      <c r="S122" s="116">
        <v>0</v>
      </c>
      <c r="T122" s="117">
        <f t="shared" si="13"/>
        <v>0</v>
      </c>
      <c r="AR122" s="118" t="s">
        <v>142</v>
      </c>
      <c r="AT122" s="118" t="s">
        <v>139</v>
      </c>
      <c r="AU122" s="118" t="s">
        <v>74</v>
      </c>
      <c r="AY122" s="15" t="s">
        <v>136</v>
      </c>
      <c r="BE122" s="119">
        <f t="shared" si="14"/>
        <v>0</v>
      </c>
      <c r="BF122" s="119">
        <f t="shared" si="15"/>
        <v>0</v>
      </c>
      <c r="BG122" s="119">
        <f t="shared" si="16"/>
        <v>0</v>
      </c>
      <c r="BH122" s="119">
        <f t="shared" si="17"/>
        <v>0</v>
      </c>
      <c r="BI122" s="119">
        <f t="shared" si="18"/>
        <v>0</v>
      </c>
      <c r="BJ122" s="15" t="s">
        <v>82</v>
      </c>
      <c r="BK122" s="119">
        <f t="shared" si="19"/>
        <v>0</v>
      </c>
      <c r="BL122" s="15" t="s">
        <v>142</v>
      </c>
      <c r="BM122" s="118" t="s">
        <v>305</v>
      </c>
    </row>
    <row r="123" spans="2:65" s="1" customFormat="1" ht="24.2" customHeight="1">
      <c r="B123" s="105"/>
      <c r="C123" s="120" t="s">
        <v>306</v>
      </c>
      <c r="D123" s="120" t="s">
        <v>139</v>
      </c>
      <c r="E123" s="121" t="s">
        <v>307</v>
      </c>
      <c r="F123" s="122" t="s">
        <v>308</v>
      </c>
      <c r="G123" s="123" t="s">
        <v>309</v>
      </c>
      <c r="H123" s="124">
        <v>8</v>
      </c>
      <c r="I123" s="125"/>
      <c r="J123" s="126">
        <f t="shared" si="10"/>
        <v>0</v>
      </c>
      <c r="K123" s="122" t="s">
        <v>134</v>
      </c>
      <c r="L123" s="30"/>
      <c r="M123" s="127" t="s">
        <v>3</v>
      </c>
      <c r="N123" s="128" t="s">
        <v>45</v>
      </c>
      <c r="P123" s="116">
        <f t="shared" si="11"/>
        <v>0</v>
      </c>
      <c r="Q123" s="116">
        <v>0</v>
      </c>
      <c r="R123" s="116">
        <f t="shared" si="12"/>
        <v>0</v>
      </c>
      <c r="S123" s="116">
        <v>0</v>
      </c>
      <c r="T123" s="117">
        <f t="shared" si="13"/>
        <v>0</v>
      </c>
      <c r="AR123" s="118" t="s">
        <v>142</v>
      </c>
      <c r="AT123" s="118" t="s">
        <v>139</v>
      </c>
      <c r="AU123" s="118" t="s">
        <v>74</v>
      </c>
      <c r="AY123" s="15" t="s">
        <v>136</v>
      </c>
      <c r="BE123" s="119">
        <f t="shared" si="14"/>
        <v>0</v>
      </c>
      <c r="BF123" s="119">
        <f t="shared" si="15"/>
        <v>0</v>
      </c>
      <c r="BG123" s="119">
        <f t="shared" si="16"/>
        <v>0</v>
      </c>
      <c r="BH123" s="119">
        <f t="shared" si="17"/>
        <v>0</v>
      </c>
      <c r="BI123" s="119">
        <f t="shared" si="18"/>
        <v>0</v>
      </c>
      <c r="BJ123" s="15" t="s">
        <v>82</v>
      </c>
      <c r="BK123" s="119">
        <f t="shared" si="19"/>
        <v>0</v>
      </c>
      <c r="BL123" s="15" t="s">
        <v>142</v>
      </c>
      <c r="BM123" s="118" t="s">
        <v>310</v>
      </c>
    </row>
    <row r="124" spans="2:65" s="1" customFormat="1" ht="37.700000000000003" customHeight="1">
      <c r="B124" s="105"/>
      <c r="C124" s="120" t="s">
        <v>311</v>
      </c>
      <c r="D124" s="120" t="s">
        <v>139</v>
      </c>
      <c r="E124" s="121" t="s">
        <v>312</v>
      </c>
      <c r="F124" s="122" t="s">
        <v>313</v>
      </c>
      <c r="G124" s="123" t="s">
        <v>309</v>
      </c>
      <c r="H124" s="124">
        <v>8</v>
      </c>
      <c r="I124" s="125"/>
      <c r="J124" s="126">
        <f t="shared" si="10"/>
        <v>0</v>
      </c>
      <c r="K124" s="122" t="s">
        <v>134</v>
      </c>
      <c r="L124" s="30"/>
      <c r="M124" s="127" t="s">
        <v>3</v>
      </c>
      <c r="N124" s="128" t="s">
        <v>45</v>
      </c>
      <c r="P124" s="116">
        <f t="shared" si="11"/>
        <v>0</v>
      </c>
      <c r="Q124" s="116">
        <v>0</v>
      </c>
      <c r="R124" s="116">
        <f t="shared" si="12"/>
        <v>0</v>
      </c>
      <c r="S124" s="116">
        <v>0</v>
      </c>
      <c r="T124" s="117">
        <f t="shared" si="13"/>
        <v>0</v>
      </c>
      <c r="AR124" s="118" t="s">
        <v>142</v>
      </c>
      <c r="AT124" s="118" t="s">
        <v>139</v>
      </c>
      <c r="AU124" s="118" t="s">
        <v>74</v>
      </c>
      <c r="AY124" s="15" t="s">
        <v>136</v>
      </c>
      <c r="BE124" s="119">
        <f t="shared" si="14"/>
        <v>0</v>
      </c>
      <c r="BF124" s="119">
        <f t="shared" si="15"/>
        <v>0</v>
      </c>
      <c r="BG124" s="119">
        <f t="shared" si="16"/>
        <v>0</v>
      </c>
      <c r="BH124" s="119">
        <f t="shared" si="17"/>
        <v>0</v>
      </c>
      <c r="BI124" s="119">
        <f t="shared" si="18"/>
        <v>0</v>
      </c>
      <c r="BJ124" s="15" t="s">
        <v>82</v>
      </c>
      <c r="BK124" s="119">
        <f t="shared" si="19"/>
        <v>0</v>
      </c>
      <c r="BL124" s="15" t="s">
        <v>142</v>
      </c>
      <c r="BM124" s="118" t="s">
        <v>314</v>
      </c>
    </row>
    <row r="125" spans="2:65" s="1" customFormat="1" ht="21.75" customHeight="1">
      <c r="B125" s="105"/>
      <c r="C125" s="120" t="s">
        <v>315</v>
      </c>
      <c r="D125" s="120" t="s">
        <v>139</v>
      </c>
      <c r="E125" s="121" t="s">
        <v>316</v>
      </c>
      <c r="F125" s="122" t="s">
        <v>317</v>
      </c>
      <c r="G125" s="123" t="s">
        <v>309</v>
      </c>
      <c r="H125" s="124">
        <v>8</v>
      </c>
      <c r="I125" s="125"/>
      <c r="J125" s="126">
        <f t="shared" si="10"/>
        <v>0</v>
      </c>
      <c r="K125" s="122" t="s">
        <v>134</v>
      </c>
      <c r="L125" s="30"/>
      <c r="M125" s="127" t="s">
        <v>3</v>
      </c>
      <c r="N125" s="128" t="s">
        <v>45</v>
      </c>
      <c r="P125" s="116">
        <f t="shared" si="11"/>
        <v>0</v>
      </c>
      <c r="Q125" s="116">
        <v>0</v>
      </c>
      <c r="R125" s="116">
        <f t="shared" si="12"/>
        <v>0</v>
      </c>
      <c r="S125" s="116">
        <v>0</v>
      </c>
      <c r="T125" s="117">
        <f t="shared" si="13"/>
        <v>0</v>
      </c>
      <c r="AR125" s="118" t="s">
        <v>142</v>
      </c>
      <c r="AT125" s="118" t="s">
        <v>139</v>
      </c>
      <c r="AU125" s="118" t="s">
        <v>74</v>
      </c>
      <c r="AY125" s="15" t="s">
        <v>136</v>
      </c>
      <c r="BE125" s="119">
        <f t="shared" si="14"/>
        <v>0</v>
      </c>
      <c r="BF125" s="119">
        <f t="shared" si="15"/>
        <v>0</v>
      </c>
      <c r="BG125" s="119">
        <f t="shared" si="16"/>
        <v>0</v>
      </c>
      <c r="BH125" s="119">
        <f t="shared" si="17"/>
        <v>0</v>
      </c>
      <c r="BI125" s="119">
        <f t="shared" si="18"/>
        <v>0</v>
      </c>
      <c r="BJ125" s="15" t="s">
        <v>82</v>
      </c>
      <c r="BK125" s="119">
        <f t="shared" si="19"/>
        <v>0</v>
      </c>
      <c r="BL125" s="15" t="s">
        <v>142</v>
      </c>
      <c r="BM125" s="118" t="s">
        <v>318</v>
      </c>
    </row>
    <row r="126" spans="2:65" s="1" customFormat="1" ht="48.95" customHeight="1">
      <c r="B126" s="105"/>
      <c r="C126" s="120" t="s">
        <v>319</v>
      </c>
      <c r="D126" s="120" t="s">
        <v>139</v>
      </c>
      <c r="E126" s="121" t="s">
        <v>320</v>
      </c>
      <c r="F126" s="122" t="s">
        <v>321</v>
      </c>
      <c r="G126" s="123" t="s">
        <v>150</v>
      </c>
      <c r="H126" s="124">
        <v>1</v>
      </c>
      <c r="I126" s="125"/>
      <c r="J126" s="126">
        <f t="shared" si="10"/>
        <v>0</v>
      </c>
      <c r="K126" s="122" t="s">
        <v>134</v>
      </c>
      <c r="L126" s="30"/>
      <c r="M126" s="127" t="s">
        <v>3</v>
      </c>
      <c r="N126" s="128" t="s">
        <v>45</v>
      </c>
      <c r="P126" s="116">
        <f t="shared" si="11"/>
        <v>0</v>
      </c>
      <c r="Q126" s="116">
        <v>0</v>
      </c>
      <c r="R126" s="116">
        <f t="shared" si="12"/>
        <v>0</v>
      </c>
      <c r="S126" s="116">
        <v>0</v>
      </c>
      <c r="T126" s="117">
        <f t="shared" si="13"/>
        <v>0</v>
      </c>
      <c r="AR126" s="118" t="s">
        <v>142</v>
      </c>
      <c r="AT126" s="118" t="s">
        <v>139</v>
      </c>
      <c r="AU126" s="118" t="s">
        <v>74</v>
      </c>
      <c r="AY126" s="15" t="s">
        <v>136</v>
      </c>
      <c r="BE126" s="119">
        <f t="shared" si="14"/>
        <v>0</v>
      </c>
      <c r="BF126" s="119">
        <f t="shared" si="15"/>
        <v>0</v>
      </c>
      <c r="BG126" s="119">
        <f t="shared" si="16"/>
        <v>0</v>
      </c>
      <c r="BH126" s="119">
        <f t="shared" si="17"/>
        <v>0</v>
      </c>
      <c r="BI126" s="119">
        <f t="shared" si="18"/>
        <v>0</v>
      </c>
      <c r="BJ126" s="15" t="s">
        <v>82</v>
      </c>
      <c r="BK126" s="119">
        <f t="shared" si="19"/>
        <v>0</v>
      </c>
      <c r="BL126" s="15" t="s">
        <v>142</v>
      </c>
      <c r="BM126" s="118" t="s">
        <v>322</v>
      </c>
    </row>
    <row r="127" spans="2:65" s="1" customFormat="1" ht="62.85" customHeight="1">
      <c r="B127" s="105"/>
      <c r="C127" s="120" t="s">
        <v>323</v>
      </c>
      <c r="D127" s="120" t="s">
        <v>139</v>
      </c>
      <c r="E127" s="121" t="s">
        <v>324</v>
      </c>
      <c r="F127" s="122" t="s">
        <v>325</v>
      </c>
      <c r="G127" s="123" t="s">
        <v>150</v>
      </c>
      <c r="H127" s="124">
        <v>1</v>
      </c>
      <c r="I127" s="125"/>
      <c r="J127" s="126">
        <f t="shared" si="10"/>
        <v>0</v>
      </c>
      <c r="K127" s="122" t="s">
        <v>134</v>
      </c>
      <c r="L127" s="30"/>
      <c r="M127" s="127" t="s">
        <v>3</v>
      </c>
      <c r="N127" s="128" t="s">
        <v>45</v>
      </c>
      <c r="P127" s="116">
        <f t="shared" si="11"/>
        <v>0</v>
      </c>
      <c r="Q127" s="116">
        <v>0</v>
      </c>
      <c r="R127" s="116">
        <f t="shared" si="12"/>
        <v>0</v>
      </c>
      <c r="S127" s="116">
        <v>0</v>
      </c>
      <c r="T127" s="117">
        <f t="shared" si="13"/>
        <v>0</v>
      </c>
      <c r="AR127" s="118" t="s">
        <v>142</v>
      </c>
      <c r="AT127" s="118" t="s">
        <v>139</v>
      </c>
      <c r="AU127" s="118" t="s">
        <v>74</v>
      </c>
      <c r="AY127" s="15" t="s">
        <v>136</v>
      </c>
      <c r="BE127" s="119">
        <f t="shared" si="14"/>
        <v>0</v>
      </c>
      <c r="BF127" s="119">
        <f t="shared" si="15"/>
        <v>0</v>
      </c>
      <c r="BG127" s="119">
        <f t="shared" si="16"/>
        <v>0</v>
      </c>
      <c r="BH127" s="119">
        <f t="shared" si="17"/>
        <v>0</v>
      </c>
      <c r="BI127" s="119">
        <f t="shared" si="18"/>
        <v>0</v>
      </c>
      <c r="BJ127" s="15" t="s">
        <v>82</v>
      </c>
      <c r="BK127" s="119">
        <f t="shared" si="19"/>
        <v>0</v>
      </c>
      <c r="BL127" s="15" t="s">
        <v>142</v>
      </c>
      <c r="BM127" s="118" t="s">
        <v>326</v>
      </c>
    </row>
    <row r="128" spans="2:65" s="1" customFormat="1" ht="24.2" customHeight="1">
      <c r="B128" s="105"/>
      <c r="C128" s="120" t="s">
        <v>327</v>
      </c>
      <c r="D128" s="120" t="s">
        <v>139</v>
      </c>
      <c r="E128" s="121" t="s">
        <v>328</v>
      </c>
      <c r="F128" s="122" t="s">
        <v>329</v>
      </c>
      <c r="G128" s="123" t="s">
        <v>150</v>
      </c>
      <c r="H128" s="124">
        <v>1</v>
      </c>
      <c r="I128" s="125"/>
      <c r="J128" s="126">
        <f t="shared" si="10"/>
        <v>0</v>
      </c>
      <c r="K128" s="122" t="s">
        <v>134</v>
      </c>
      <c r="L128" s="30"/>
      <c r="M128" s="129" t="s">
        <v>3</v>
      </c>
      <c r="N128" s="130" t="s">
        <v>45</v>
      </c>
      <c r="O128" s="131"/>
      <c r="P128" s="132">
        <f t="shared" si="11"/>
        <v>0</v>
      </c>
      <c r="Q128" s="132">
        <v>0</v>
      </c>
      <c r="R128" s="132">
        <f t="shared" si="12"/>
        <v>0</v>
      </c>
      <c r="S128" s="132">
        <v>0</v>
      </c>
      <c r="T128" s="133">
        <f t="shared" si="13"/>
        <v>0</v>
      </c>
      <c r="AR128" s="118" t="s">
        <v>142</v>
      </c>
      <c r="AT128" s="118" t="s">
        <v>139</v>
      </c>
      <c r="AU128" s="118" t="s">
        <v>74</v>
      </c>
      <c r="AY128" s="15" t="s">
        <v>136</v>
      </c>
      <c r="BE128" s="119">
        <f t="shared" si="14"/>
        <v>0</v>
      </c>
      <c r="BF128" s="119">
        <f t="shared" si="15"/>
        <v>0</v>
      </c>
      <c r="BG128" s="119">
        <f t="shared" si="16"/>
        <v>0</v>
      </c>
      <c r="BH128" s="119">
        <f t="shared" si="17"/>
        <v>0</v>
      </c>
      <c r="BI128" s="119">
        <f t="shared" si="18"/>
        <v>0</v>
      </c>
      <c r="BJ128" s="15" t="s">
        <v>82</v>
      </c>
      <c r="BK128" s="119">
        <f t="shared" si="19"/>
        <v>0</v>
      </c>
      <c r="BL128" s="15" t="s">
        <v>142</v>
      </c>
      <c r="BM128" s="118" t="s">
        <v>330</v>
      </c>
    </row>
    <row r="129" spans="2:12" s="1" customFormat="1" ht="6.95" customHeight="1"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30"/>
    </row>
  </sheetData>
  <autoFilter ref="C78:K128" xr:uid="{00000000-0009-0000-0000-000001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8"/>
  <sheetViews>
    <sheetView showGridLines="0" topLeftCell="A74" workbookViewId="0">
      <selection activeCell="F102" sqref="F10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7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5" t="s">
        <v>88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110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86" t="str">
        <f>'Rekapitulace stavby'!K6</f>
        <v>Oprava DŘT v žst. Bohumín</v>
      </c>
      <c r="F7" s="287"/>
      <c r="G7" s="287"/>
      <c r="H7" s="287"/>
      <c r="L7" s="18"/>
    </row>
    <row r="8" spans="2:46" s="1" customFormat="1" ht="12" customHeight="1">
      <c r="B8" s="30"/>
      <c r="D8" s="25" t="s">
        <v>111</v>
      </c>
      <c r="L8" s="30"/>
    </row>
    <row r="9" spans="2:46" s="1" customFormat="1" ht="16.5" customHeight="1">
      <c r="B9" s="30"/>
      <c r="E9" s="276" t="s">
        <v>331</v>
      </c>
      <c r="F9" s="285"/>
      <c r="G9" s="285"/>
      <c r="H9" s="28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3</v>
      </c>
      <c r="I11" s="25" t="s">
        <v>19</v>
      </c>
      <c r="J11" s="23" t="s">
        <v>3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47" t="str">
        <f>'Rekapitulace stavby'!AN8</f>
        <v>9. 1. 2023</v>
      </c>
      <c r="L12" s="30"/>
    </row>
    <row r="13" spans="2:46" s="1" customFormat="1" ht="10.7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88" t="str">
        <f>'Rekapitulace stavby'!E14</f>
        <v>Vyplň údaj</v>
      </c>
      <c r="F18" s="259"/>
      <c r="G18" s="259"/>
      <c r="H18" s="259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37</v>
      </c>
      <c r="I23" s="25" t="s">
        <v>25</v>
      </c>
      <c r="J23" s="23" t="s">
        <v>3</v>
      </c>
      <c r="L23" s="30"/>
    </row>
    <row r="24" spans="2:12" s="1" customFormat="1" ht="18" customHeight="1">
      <c r="B24" s="30"/>
      <c r="E24" s="23" t="s">
        <v>34</v>
      </c>
      <c r="I24" s="25" t="s">
        <v>28</v>
      </c>
      <c r="J24" s="23" t="s">
        <v>3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38</v>
      </c>
      <c r="L26" s="30"/>
    </row>
    <row r="27" spans="2:12" s="7" customFormat="1" ht="47.25" customHeight="1">
      <c r="B27" s="84"/>
      <c r="E27" s="263" t="s">
        <v>39</v>
      </c>
      <c r="F27" s="263"/>
      <c r="G27" s="263"/>
      <c r="H27" s="263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40</v>
      </c>
      <c r="J30" s="61">
        <f>ROUND(J80, 2)</f>
        <v>0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>
      <c r="B33" s="30"/>
      <c r="D33" s="50" t="s">
        <v>44</v>
      </c>
      <c r="E33" s="25" t="s">
        <v>45</v>
      </c>
      <c r="F33" s="86">
        <f>ROUND((SUM(BE80:BE127)),  2)</f>
        <v>0</v>
      </c>
      <c r="I33" s="87">
        <v>0.21</v>
      </c>
      <c r="J33" s="86">
        <f>ROUND(((SUM(BE80:BE127))*I33),  2)</f>
        <v>0</v>
      </c>
      <c r="L33" s="30"/>
    </row>
    <row r="34" spans="2:12" s="1" customFormat="1" ht="14.45" customHeight="1">
      <c r="B34" s="30"/>
      <c r="E34" s="25" t="s">
        <v>46</v>
      </c>
      <c r="F34" s="86">
        <f>ROUND((SUM(BF80:BF127)),  2)</f>
        <v>0</v>
      </c>
      <c r="I34" s="87">
        <v>0.15</v>
      </c>
      <c r="J34" s="86">
        <f>ROUND(((SUM(BF80:BF127))*I34),  2)</f>
        <v>0</v>
      </c>
      <c r="L34" s="30"/>
    </row>
    <row r="35" spans="2:12" s="1" customFormat="1" ht="14.45" hidden="1" customHeight="1">
      <c r="B35" s="30"/>
      <c r="E35" s="25" t="s">
        <v>47</v>
      </c>
      <c r="F35" s="86">
        <f>ROUND((SUM(BG80:BG127)),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48</v>
      </c>
      <c r="F36" s="86">
        <f>ROUND((SUM(BH80:BH127)),  2)</f>
        <v>0</v>
      </c>
      <c r="I36" s="87">
        <v>0.15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49</v>
      </c>
      <c r="F37" s="86">
        <f>ROUND((SUM(BI80:BI127)),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50</v>
      </c>
      <c r="E39" s="52"/>
      <c r="F39" s="52"/>
      <c r="G39" s="90" t="s">
        <v>51</v>
      </c>
      <c r="H39" s="91" t="s">
        <v>52</v>
      </c>
      <c r="I39" s="52"/>
      <c r="J39" s="92">
        <f>SUM(J30:J37)</f>
        <v>0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113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86" t="str">
        <f>E7</f>
        <v>Oprava DŘT v žst. Bohumín</v>
      </c>
      <c r="F48" s="287"/>
      <c r="G48" s="287"/>
      <c r="H48" s="287"/>
      <c r="L48" s="30"/>
    </row>
    <row r="49" spans="2:47" s="1" customFormat="1" ht="12" customHeight="1">
      <c r="B49" s="30"/>
      <c r="C49" s="25" t="s">
        <v>111</v>
      </c>
      <c r="L49" s="30"/>
    </row>
    <row r="50" spans="2:47" s="1" customFormat="1" ht="16.5" customHeight="1">
      <c r="B50" s="30"/>
      <c r="E50" s="276" t="str">
        <f>E9</f>
        <v>PS02 - Trafostanice T1 Bohumín - Rozvaděč DŘT</v>
      </c>
      <c r="F50" s="285"/>
      <c r="G50" s="285"/>
      <c r="H50" s="285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20</v>
      </c>
      <c r="F52" s="23" t="str">
        <f>F12</f>
        <v xml:space="preserve"> </v>
      </c>
      <c r="I52" s="25" t="s">
        <v>22</v>
      </c>
      <c r="J52" s="47" t="str">
        <f>IF(J12="","",J12)</f>
        <v>9. 1. 2023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>Správa železnic, s.o.</v>
      </c>
      <c r="I54" s="25" t="s">
        <v>32</v>
      </c>
      <c r="J54" s="28" t="str">
        <f>E21</f>
        <v>Petr Kudělka</v>
      </c>
      <c r="L54" s="30"/>
    </row>
    <row r="55" spans="2:47" s="1" customFormat="1" ht="15.2" customHeight="1">
      <c r="B55" s="30"/>
      <c r="C55" s="25" t="s">
        <v>30</v>
      </c>
      <c r="F55" s="23" t="str">
        <f>IF(E18="","",E18)</f>
        <v>Vyplň údaj</v>
      </c>
      <c r="I55" s="25" t="s">
        <v>37</v>
      </c>
      <c r="J55" s="28" t="str">
        <f>E24</f>
        <v>Petr Kudělka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114</v>
      </c>
      <c r="D57" s="88"/>
      <c r="E57" s="88"/>
      <c r="F57" s="88"/>
      <c r="G57" s="88"/>
      <c r="H57" s="88"/>
      <c r="I57" s="88"/>
      <c r="J57" s="95" t="s">
        <v>115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7" customHeight="1">
      <c r="B59" s="30"/>
      <c r="C59" s="96" t="s">
        <v>72</v>
      </c>
      <c r="J59" s="61">
        <f>J80</f>
        <v>0</v>
      </c>
      <c r="L59" s="30"/>
      <c r="AU59" s="15" t="s">
        <v>116</v>
      </c>
    </row>
    <row r="60" spans="2:47" s="9" customFormat="1" ht="24.95" customHeight="1">
      <c r="B60" s="134"/>
      <c r="D60" s="135" t="s">
        <v>332</v>
      </c>
      <c r="E60" s="136"/>
      <c r="F60" s="136"/>
      <c r="G60" s="136"/>
      <c r="H60" s="136"/>
      <c r="I60" s="136"/>
      <c r="J60" s="137">
        <f>J81</f>
        <v>0</v>
      </c>
      <c r="L60" s="134"/>
    </row>
    <row r="61" spans="2:47" s="1" customFormat="1" ht="21.75" customHeight="1">
      <c r="B61" s="30"/>
      <c r="L61" s="30"/>
    </row>
    <row r="62" spans="2:47" s="1" customFormat="1" ht="6.95" customHeight="1"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30"/>
    </row>
    <row r="66" spans="2:63" s="1" customFormat="1" ht="6.95" customHeight="1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30"/>
    </row>
    <row r="67" spans="2:63" s="1" customFormat="1" ht="24.95" customHeight="1">
      <c r="B67" s="30"/>
      <c r="C67" s="19" t="s">
        <v>117</v>
      </c>
      <c r="L67" s="30"/>
    </row>
    <row r="68" spans="2:63" s="1" customFormat="1" ht="6.95" customHeight="1">
      <c r="B68" s="30"/>
      <c r="L68" s="30"/>
    </row>
    <row r="69" spans="2:63" s="1" customFormat="1" ht="12" customHeight="1">
      <c r="B69" s="30"/>
      <c r="C69" s="25" t="s">
        <v>17</v>
      </c>
      <c r="L69" s="30"/>
    </row>
    <row r="70" spans="2:63" s="1" customFormat="1" ht="16.5" customHeight="1">
      <c r="B70" s="30"/>
      <c r="E70" s="286" t="str">
        <f>E7</f>
        <v>Oprava DŘT v žst. Bohumín</v>
      </c>
      <c r="F70" s="287"/>
      <c r="G70" s="287"/>
      <c r="H70" s="287"/>
      <c r="L70" s="30"/>
    </row>
    <row r="71" spans="2:63" s="1" customFormat="1" ht="12" customHeight="1">
      <c r="B71" s="30"/>
      <c r="C71" s="25" t="s">
        <v>111</v>
      </c>
      <c r="L71" s="30"/>
    </row>
    <row r="72" spans="2:63" s="1" customFormat="1" ht="16.5" customHeight="1">
      <c r="B72" s="30"/>
      <c r="E72" s="276" t="str">
        <f>E9</f>
        <v>PS02 - Trafostanice T1 Bohumín - Rozvaděč DŘT</v>
      </c>
      <c r="F72" s="285"/>
      <c r="G72" s="285"/>
      <c r="H72" s="285"/>
      <c r="L72" s="30"/>
    </row>
    <row r="73" spans="2:63" s="1" customFormat="1" ht="6.95" customHeight="1">
      <c r="B73" s="30"/>
      <c r="L73" s="30"/>
    </row>
    <row r="74" spans="2:63" s="1" customFormat="1" ht="12" customHeight="1">
      <c r="B74" s="30"/>
      <c r="C74" s="25" t="s">
        <v>20</v>
      </c>
      <c r="F74" s="23" t="str">
        <f>F12</f>
        <v xml:space="preserve"> </v>
      </c>
      <c r="I74" s="25" t="s">
        <v>22</v>
      </c>
      <c r="J74" s="47" t="str">
        <f>IF(J12="","",J12)</f>
        <v>9. 1. 2023</v>
      </c>
      <c r="L74" s="30"/>
    </row>
    <row r="75" spans="2:63" s="1" customFormat="1" ht="6.95" customHeight="1">
      <c r="B75" s="30"/>
      <c r="L75" s="30"/>
    </row>
    <row r="76" spans="2:63" s="1" customFormat="1" ht="15.2" customHeight="1">
      <c r="B76" s="30"/>
      <c r="C76" s="25" t="s">
        <v>24</v>
      </c>
      <c r="F76" s="23" t="str">
        <f>E15</f>
        <v>Správa železnic, s.o.</v>
      </c>
      <c r="I76" s="25" t="s">
        <v>32</v>
      </c>
      <c r="J76" s="28" t="str">
        <f>E21</f>
        <v>Petr Kudělka</v>
      </c>
      <c r="L76" s="30"/>
    </row>
    <row r="77" spans="2:63" s="1" customFormat="1" ht="15.2" customHeight="1">
      <c r="B77" s="30"/>
      <c r="C77" s="25" t="s">
        <v>30</v>
      </c>
      <c r="F77" s="23" t="str">
        <f>IF(E18="","",E18)</f>
        <v>Vyplň údaj</v>
      </c>
      <c r="I77" s="25" t="s">
        <v>37</v>
      </c>
      <c r="J77" s="28" t="str">
        <f>E24</f>
        <v>Petr Kudělka</v>
      </c>
      <c r="L77" s="30"/>
    </row>
    <row r="78" spans="2:63" s="1" customFormat="1" ht="10.35" customHeight="1">
      <c r="B78" s="30"/>
      <c r="L78" s="30"/>
    </row>
    <row r="79" spans="2:63" s="8" customFormat="1" ht="29.25" customHeight="1">
      <c r="B79" s="97"/>
      <c r="C79" s="98" t="s">
        <v>118</v>
      </c>
      <c r="D79" s="99" t="s">
        <v>59</v>
      </c>
      <c r="E79" s="99" t="s">
        <v>55</v>
      </c>
      <c r="F79" s="99" t="s">
        <v>56</v>
      </c>
      <c r="G79" s="99" t="s">
        <v>119</v>
      </c>
      <c r="H79" s="99" t="s">
        <v>120</v>
      </c>
      <c r="I79" s="99" t="s">
        <v>121</v>
      </c>
      <c r="J79" s="99" t="s">
        <v>115</v>
      </c>
      <c r="K79" s="100" t="s">
        <v>122</v>
      </c>
      <c r="L79" s="97"/>
      <c r="M79" s="54" t="s">
        <v>3</v>
      </c>
      <c r="N79" s="55" t="s">
        <v>44</v>
      </c>
      <c r="O79" s="55" t="s">
        <v>123</v>
      </c>
      <c r="P79" s="55" t="s">
        <v>124</v>
      </c>
      <c r="Q79" s="55" t="s">
        <v>125</v>
      </c>
      <c r="R79" s="55" t="s">
        <v>126</v>
      </c>
      <c r="S79" s="55" t="s">
        <v>127</v>
      </c>
      <c r="T79" s="56" t="s">
        <v>128</v>
      </c>
    </row>
    <row r="80" spans="2:63" s="1" customFormat="1" ht="22.7" customHeight="1">
      <c r="B80" s="30"/>
      <c r="C80" s="59" t="s">
        <v>129</v>
      </c>
      <c r="J80" s="101">
        <f>BK80</f>
        <v>0</v>
      </c>
      <c r="L80" s="30"/>
      <c r="M80" s="57"/>
      <c r="N80" s="48"/>
      <c r="O80" s="48"/>
      <c r="P80" s="102">
        <f>P81</f>
        <v>0</v>
      </c>
      <c r="Q80" s="48"/>
      <c r="R80" s="102">
        <f>R81</f>
        <v>0</v>
      </c>
      <c r="S80" s="48"/>
      <c r="T80" s="103">
        <f>T81</f>
        <v>0</v>
      </c>
      <c r="AT80" s="15" t="s">
        <v>73</v>
      </c>
      <c r="AU80" s="15" t="s">
        <v>116</v>
      </c>
      <c r="BK80" s="104">
        <f>BK81</f>
        <v>0</v>
      </c>
    </row>
    <row r="81" spans="2:65" s="10" customFormat="1" ht="25.9" customHeight="1">
      <c r="B81" s="138"/>
      <c r="D81" s="139" t="s">
        <v>73</v>
      </c>
      <c r="E81" s="140" t="s">
        <v>333</v>
      </c>
      <c r="F81" s="140" t="s">
        <v>334</v>
      </c>
      <c r="I81" s="141"/>
      <c r="J81" s="142">
        <f>BK81</f>
        <v>0</v>
      </c>
      <c r="L81" s="138"/>
      <c r="M81" s="143"/>
      <c r="P81" s="144">
        <f>SUM(P82:P127)</f>
        <v>0</v>
      </c>
      <c r="R81" s="144">
        <f>SUM(R82:R127)</f>
        <v>0</v>
      </c>
      <c r="T81" s="145">
        <f>SUM(T82:T127)</f>
        <v>0</v>
      </c>
      <c r="AR81" s="139" t="s">
        <v>137</v>
      </c>
      <c r="AT81" s="146" t="s">
        <v>73</v>
      </c>
      <c r="AU81" s="146" t="s">
        <v>74</v>
      </c>
      <c r="AY81" s="139" t="s">
        <v>136</v>
      </c>
      <c r="BK81" s="147">
        <f>SUM(BK82:BK127)</f>
        <v>0</v>
      </c>
    </row>
    <row r="82" spans="2:65" s="1" customFormat="1" ht="37.700000000000003" customHeight="1">
      <c r="B82" s="105"/>
      <c r="C82" s="106" t="s">
        <v>82</v>
      </c>
      <c r="D82" s="106" t="s">
        <v>130</v>
      </c>
      <c r="E82" s="107" t="s">
        <v>335</v>
      </c>
      <c r="F82" s="108" t="s">
        <v>336</v>
      </c>
      <c r="G82" s="109" t="s">
        <v>150</v>
      </c>
      <c r="H82" s="110">
        <v>1</v>
      </c>
      <c r="I82" s="111"/>
      <c r="J82" s="112">
        <f>ROUND(I82*H82,2)</f>
        <v>0</v>
      </c>
      <c r="K82" s="108" t="s">
        <v>134</v>
      </c>
      <c r="L82" s="113"/>
      <c r="M82" s="114" t="s">
        <v>3</v>
      </c>
      <c r="N82" s="115" t="s">
        <v>45</v>
      </c>
      <c r="P82" s="116">
        <f>O82*H82</f>
        <v>0</v>
      </c>
      <c r="Q82" s="116">
        <v>0</v>
      </c>
      <c r="R82" s="116">
        <f>Q82*H82</f>
        <v>0</v>
      </c>
      <c r="S82" s="116">
        <v>0</v>
      </c>
      <c r="T82" s="117">
        <f>S82*H82</f>
        <v>0</v>
      </c>
      <c r="AR82" s="118" t="s">
        <v>84</v>
      </c>
      <c r="AT82" s="118" t="s">
        <v>130</v>
      </c>
      <c r="AU82" s="118" t="s">
        <v>82</v>
      </c>
      <c r="AY82" s="15" t="s">
        <v>136</v>
      </c>
      <c r="BE82" s="119">
        <f>IF(N82="základní",J82,0)</f>
        <v>0</v>
      </c>
      <c r="BF82" s="119">
        <f>IF(N82="snížená",J82,0)</f>
        <v>0</v>
      </c>
      <c r="BG82" s="119">
        <f>IF(N82="zákl. přenesená",J82,0)</f>
        <v>0</v>
      </c>
      <c r="BH82" s="119">
        <f>IF(N82="sníž. přenesená",J82,0)</f>
        <v>0</v>
      </c>
      <c r="BI82" s="119">
        <f>IF(N82="nulová",J82,0)</f>
        <v>0</v>
      </c>
      <c r="BJ82" s="15" t="s">
        <v>82</v>
      </c>
      <c r="BK82" s="119">
        <f>ROUND(I82*H82,2)</f>
        <v>0</v>
      </c>
      <c r="BL82" s="15" t="s">
        <v>82</v>
      </c>
      <c r="BM82" s="118" t="s">
        <v>337</v>
      </c>
    </row>
    <row r="83" spans="2:65" s="1" customFormat="1" ht="33" customHeight="1">
      <c r="B83" s="105"/>
      <c r="C83" s="106" t="s">
        <v>84</v>
      </c>
      <c r="D83" s="106" t="s">
        <v>130</v>
      </c>
      <c r="E83" s="107" t="s">
        <v>338</v>
      </c>
      <c r="F83" s="108" t="s">
        <v>339</v>
      </c>
      <c r="G83" s="109" t="s">
        <v>150</v>
      </c>
      <c r="H83" s="110">
        <v>3</v>
      </c>
      <c r="I83" s="111"/>
      <c r="J83" s="112">
        <f>ROUND(I83*H83,2)</f>
        <v>0</v>
      </c>
      <c r="K83" s="108" t="s">
        <v>134</v>
      </c>
      <c r="L83" s="113"/>
      <c r="M83" s="114" t="s">
        <v>3</v>
      </c>
      <c r="N83" s="115" t="s">
        <v>45</v>
      </c>
      <c r="P83" s="116">
        <f>O83*H83</f>
        <v>0</v>
      </c>
      <c r="Q83" s="116">
        <v>0</v>
      </c>
      <c r="R83" s="116">
        <f>Q83*H83</f>
        <v>0</v>
      </c>
      <c r="S83" s="116">
        <v>0</v>
      </c>
      <c r="T83" s="117">
        <f>S83*H83</f>
        <v>0</v>
      </c>
      <c r="AR83" s="118" t="s">
        <v>84</v>
      </c>
      <c r="AT83" s="118" t="s">
        <v>130</v>
      </c>
      <c r="AU83" s="118" t="s">
        <v>82</v>
      </c>
      <c r="AY83" s="15" t="s">
        <v>136</v>
      </c>
      <c r="BE83" s="119">
        <f>IF(N83="základní",J83,0)</f>
        <v>0</v>
      </c>
      <c r="BF83" s="119">
        <f>IF(N83="snížená",J83,0)</f>
        <v>0</v>
      </c>
      <c r="BG83" s="119">
        <f>IF(N83="zákl. přenesená",J83,0)</f>
        <v>0</v>
      </c>
      <c r="BH83" s="119">
        <f>IF(N83="sníž. přenesená",J83,0)</f>
        <v>0</v>
      </c>
      <c r="BI83" s="119">
        <f>IF(N83="nulová",J83,0)</f>
        <v>0</v>
      </c>
      <c r="BJ83" s="15" t="s">
        <v>82</v>
      </c>
      <c r="BK83" s="119">
        <f>ROUND(I83*H83,2)</f>
        <v>0</v>
      </c>
      <c r="BL83" s="15" t="s">
        <v>82</v>
      </c>
      <c r="BM83" s="118" t="s">
        <v>340</v>
      </c>
    </row>
    <row r="84" spans="2:65" s="1" customFormat="1" ht="33" customHeight="1">
      <c r="B84" s="105"/>
      <c r="C84" s="106" t="s">
        <v>144</v>
      </c>
      <c r="D84" s="106" t="s">
        <v>130</v>
      </c>
      <c r="E84" s="107" t="s">
        <v>341</v>
      </c>
      <c r="F84" s="108" t="s">
        <v>342</v>
      </c>
      <c r="G84" s="109" t="s">
        <v>150</v>
      </c>
      <c r="H84" s="110">
        <v>2</v>
      </c>
      <c r="I84" s="111"/>
      <c r="J84" s="112">
        <f>ROUND(I84*H84,2)</f>
        <v>0</v>
      </c>
      <c r="K84" s="108" t="s">
        <v>134</v>
      </c>
      <c r="L84" s="113"/>
      <c r="M84" s="114" t="s">
        <v>3</v>
      </c>
      <c r="N84" s="115" t="s">
        <v>45</v>
      </c>
      <c r="P84" s="116">
        <f>O84*H84</f>
        <v>0</v>
      </c>
      <c r="Q84" s="116">
        <v>0</v>
      </c>
      <c r="R84" s="116">
        <f>Q84*H84</f>
        <v>0</v>
      </c>
      <c r="S84" s="116">
        <v>0</v>
      </c>
      <c r="T84" s="117">
        <f>S84*H84</f>
        <v>0</v>
      </c>
      <c r="AR84" s="118" t="s">
        <v>84</v>
      </c>
      <c r="AT84" s="118" t="s">
        <v>130</v>
      </c>
      <c r="AU84" s="118" t="s">
        <v>82</v>
      </c>
      <c r="AY84" s="15" t="s">
        <v>136</v>
      </c>
      <c r="BE84" s="119">
        <f>IF(N84="základní",J84,0)</f>
        <v>0</v>
      </c>
      <c r="BF84" s="119">
        <f>IF(N84="snížená",J84,0)</f>
        <v>0</v>
      </c>
      <c r="BG84" s="119">
        <f>IF(N84="zákl. přenesená",J84,0)</f>
        <v>0</v>
      </c>
      <c r="BH84" s="119">
        <f>IF(N84="sníž. přenesená",J84,0)</f>
        <v>0</v>
      </c>
      <c r="BI84" s="119">
        <f>IF(N84="nulová",J84,0)</f>
        <v>0</v>
      </c>
      <c r="BJ84" s="15" t="s">
        <v>82</v>
      </c>
      <c r="BK84" s="119">
        <f>ROUND(I84*H84,2)</f>
        <v>0</v>
      </c>
      <c r="BL84" s="15" t="s">
        <v>82</v>
      </c>
      <c r="BM84" s="118" t="s">
        <v>343</v>
      </c>
    </row>
    <row r="85" spans="2:65" s="1" customFormat="1" ht="37.700000000000003" customHeight="1">
      <c r="B85" s="105"/>
      <c r="C85" s="106" t="s">
        <v>137</v>
      </c>
      <c r="D85" s="106" t="s">
        <v>130</v>
      </c>
      <c r="E85" s="107" t="s">
        <v>346</v>
      </c>
      <c r="F85" s="108" t="s">
        <v>347</v>
      </c>
      <c r="G85" s="109" t="s">
        <v>150</v>
      </c>
      <c r="H85" s="110">
        <v>1</v>
      </c>
      <c r="I85" s="111"/>
      <c r="J85" s="112">
        <f t="shared" ref="J85:J127" si="0">ROUND(I85*H85,2)</f>
        <v>0</v>
      </c>
      <c r="K85" s="108" t="s">
        <v>134</v>
      </c>
      <c r="L85" s="113"/>
      <c r="M85" s="114" t="s">
        <v>3</v>
      </c>
      <c r="N85" s="115" t="s">
        <v>45</v>
      </c>
      <c r="P85" s="116">
        <f t="shared" ref="P85:P127" si="1">O85*H85</f>
        <v>0</v>
      </c>
      <c r="Q85" s="116">
        <v>0</v>
      </c>
      <c r="R85" s="116">
        <f t="shared" ref="R85:R127" si="2">Q85*H85</f>
        <v>0</v>
      </c>
      <c r="S85" s="116">
        <v>0</v>
      </c>
      <c r="T85" s="117">
        <f t="shared" ref="T85:T127" si="3">S85*H85</f>
        <v>0</v>
      </c>
      <c r="AR85" s="118" t="s">
        <v>84</v>
      </c>
      <c r="AT85" s="118" t="s">
        <v>130</v>
      </c>
      <c r="AU85" s="118" t="s">
        <v>82</v>
      </c>
      <c r="AY85" s="15" t="s">
        <v>136</v>
      </c>
      <c r="BE85" s="119">
        <f t="shared" ref="BE85:BE127" si="4">IF(N85="základní",J85,0)</f>
        <v>0</v>
      </c>
      <c r="BF85" s="119">
        <f t="shared" ref="BF85:BF127" si="5">IF(N85="snížená",J85,0)</f>
        <v>0</v>
      </c>
      <c r="BG85" s="119">
        <f t="shared" ref="BG85:BG127" si="6">IF(N85="zákl. přenesená",J85,0)</f>
        <v>0</v>
      </c>
      <c r="BH85" s="119">
        <f t="shared" ref="BH85:BH127" si="7">IF(N85="sníž. přenesená",J85,0)</f>
        <v>0</v>
      </c>
      <c r="BI85" s="119">
        <f t="shared" ref="BI85:BI127" si="8">IF(N85="nulová",J85,0)</f>
        <v>0</v>
      </c>
      <c r="BJ85" s="15" t="s">
        <v>82</v>
      </c>
      <c r="BK85" s="119">
        <f t="shared" ref="BK85:BK127" si="9">ROUND(I85*H85,2)</f>
        <v>0</v>
      </c>
      <c r="BL85" s="15" t="s">
        <v>82</v>
      </c>
      <c r="BM85" s="118" t="s">
        <v>348</v>
      </c>
    </row>
    <row r="86" spans="2:65" s="1" customFormat="1" ht="24.2" customHeight="1">
      <c r="B86" s="105"/>
      <c r="C86" s="106" t="s">
        <v>152</v>
      </c>
      <c r="D86" s="106" t="s">
        <v>130</v>
      </c>
      <c r="E86" s="107" t="s">
        <v>349</v>
      </c>
      <c r="F86" s="108" t="s">
        <v>350</v>
      </c>
      <c r="G86" s="109" t="s">
        <v>150</v>
      </c>
      <c r="H86" s="110">
        <v>1</v>
      </c>
      <c r="I86" s="111"/>
      <c r="J86" s="112">
        <f t="shared" si="0"/>
        <v>0</v>
      </c>
      <c r="K86" s="108" t="s">
        <v>134</v>
      </c>
      <c r="L86" s="113"/>
      <c r="M86" s="114" t="s">
        <v>3</v>
      </c>
      <c r="N86" s="115" t="s">
        <v>45</v>
      </c>
      <c r="P86" s="116">
        <f t="shared" si="1"/>
        <v>0</v>
      </c>
      <c r="Q86" s="116">
        <v>0</v>
      </c>
      <c r="R86" s="116">
        <f t="shared" si="2"/>
        <v>0</v>
      </c>
      <c r="S86" s="116">
        <v>0</v>
      </c>
      <c r="T86" s="117">
        <f t="shared" si="3"/>
        <v>0</v>
      </c>
      <c r="AR86" s="118" t="s">
        <v>84</v>
      </c>
      <c r="AT86" s="118" t="s">
        <v>130</v>
      </c>
      <c r="AU86" s="118" t="s">
        <v>82</v>
      </c>
      <c r="AY86" s="15" t="s">
        <v>136</v>
      </c>
      <c r="BE86" s="119">
        <f t="shared" si="4"/>
        <v>0</v>
      </c>
      <c r="BF86" s="119">
        <f t="shared" si="5"/>
        <v>0</v>
      </c>
      <c r="BG86" s="119">
        <f t="shared" si="6"/>
        <v>0</v>
      </c>
      <c r="BH86" s="119">
        <f t="shared" si="7"/>
        <v>0</v>
      </c>
      <c r="BI86" s="119">
        <f t="shared" si="8"/>
        <v>0</v>
      </c>
      <c r="BJ86" s="15" t="s">
        <v>82</v>
      </c>
      <c r="BK86" s="119">
        <f t="shared" si="9"/>
        <v>0</v>
      </c>
      <c r="BL86" s="15" t="s">
        <v>82</v>
      </c>
      <c r="BM86" s="118" t="s">
        <v>351</v>
      </c>
    </row>
    <row r="87" spans="2:65" s="1" customFormat="1" ht="33" customHeight="1">
      <c r="B87" s="105"/>
      <c r="C87" s="106" t="s">
        <v>156</v>
      </c>
      <c r="D87" s="106" t="s">
        <v>130</v>
      </c>
      <c r="E87" s="107" t="s">
        <v>352</v>
      </c>
      <c r="F87" s="108" t="s">
        <v>353</v>
      </c>
      <c r="G87" s="109" t="s">
        <v>150</v>
      </c>
      <c r="H87" s="110">
        <v>1</v>
      </c>
      <c r="I87" s="111"/>
      <c r="J87" s="112">
        <f t="shared" si="0"/>
        <v>0</v>
      </c>
      <c r="K87" s="108" t="s">
        <v>134</v>
      </c>
      <c r="L87" s="113"/>
      <c r="M87" s="114" t="s">
        <v>3</v>
      </c>
      <c r="N87" s="115" t="s">
        <v>45</v>
      </c>
      <c r="P87" s="116">
        <f t="shared" si="1"/>
        <v>0</v>
      </c>
      <c r="Q87" s="116">
        <v>0</v>
      </c>
      <c r="R87" s="116">
        <f t="shared" si="2"/>
        <v>0</v>
      </c>
      <c r="S87" s="116">
        <v>0</v>
      </c>
      <c r="T87" s="117">
        <f t="shared" si="3"/>
        <v>0</v>
      </c>
      <c r="AR87" s="118" t="s">
        <v>84</v>
      </c>
      <c r="AT87" s="118" t="s">
        <v>130</v>
      </c>
      <c r="AU87" s="118" t="s">
        <v>82</v>
      </c>
      <c r="AY87" s="15" t="s">
        <v>136</v>
      </c>
      <c r="BE87" s="119">
        <f t="shared" si="4"/>
        <v>0</v>
      </c>
      <c r="BF87" s="119">
        <f t="shared" si="5"/>
        <v>0</v>
      </c>
      <c r="BG87" s="119">
        <f t="shared" si="6"/>
        <v>0</v>
      </c>
      <c r="BH87" s="119">
        <f t="shared" si="7"/>
        <v>0</v>
      </c>
      <c r="BI87" s="119">
        <f t="shared" si="8"/>
        <v>0</v>
      </c>
      <c r="BJ87" s="15" t="s">
        <v>82</v>
      </c>
      <c r="BK87" s="119">
        <f t="shared" si="9"/>
        <v>0</v>
      </c>
      <c r="BL87" s="15" t="s">
        <v>82</v>
      </c>
      <c r="BM87" s="118" t="s">
        <v>354</v>
      </c>
    </row>
    <row r="88" spans="2:65" s="1" customFormat="1" ht="33" customHeight="1">
      <c r="B88" s="105"/>
      <c r="C88" s="106" t="s">
        <v>160</v>
      </c>
      <c r="D88" s="106" t="s">
        <v>130</v>
      </c>
      <c r="E88" s="107" t="s">
        <v>355</v>
      </c>
      <c r="F88" s="108" t="s">
        <v>356</v>
      </c>
      <c r="G88" s="109" t="s">
        <v>150</v>
      </c>
      <c r="H88" s="110">
        <v>3</v>
      </c>
      <c r="I88" s="111"/>
      <c r="J88" s="112">
        <f t="shared" si="0"/>
        <v>0</v>
      </c>
      <c r="K88" s="108" t="s">
        <v>134</v>
      </c>
      <c r="L88" s="113"/>
      <c r="M88" s="114" t="s">
        <v>3</v>
      </c>
      <c r="N88" s="115" t="s">
        <v>45</v>
      </c>
      <c r="P88" s="116">
        <f t="shared" si="1"/>
        <v>0</v>
      </c>
      <c r="Q88" s="116">
        <v>0</v>
      </c>
      <c r="R88" s="116">
        <f t="shared" si="2"/>
        <v>0</v>
      </c>
      <c r="S88" s="116">
        <v>0</v>
      </c>
      <c r="T88" s="117">
        <f t="shared" si="3"/>
        <v>0</v>
      </c>
      <c r="AR88" s="118" t="s">
        <v>84</v>
      </c>
      <c r="AT88" s="118" t="s">
        <v>130</v>
      </c>
      <c r="AU88" s="118" t="s">
        <v>82</v>
      </c>
      <c r="AY88" s="15" t="s">
        <v>136</v>
      </c>
      <c r="BE88" s="119">
        <f t="shared" si="4"/>
        <v>0</v>
      </c>
      <c r="BF88" s="119">
        <f t="shared" si="5"/>
        <v>0</v>
      </c>
      <c r="BG88" s="119">
        <f t="shared" si="6"/>
        <v>0</v>
      </c>
      <c r="BH88" s="119">
        <f t="shared" si="7"/>
        <v>0</v>
      </c>
      <c r="BI88" s="119">
        <f t="shared" si="8"/>
        <v>0</v>
      </c>
      <c r="BJ88" s="15" t="s">
        <v>82</v>
      </c>
      <c r="BK88" s="119">
        <f t="shared" si="9"/>
        <v>0</v>
      </c>
      <c r="BL88" s="15" t="s">
        <v>82</v>
      </c>
      <c r="BM88" s="118" t="s">
        <v>357</v>
      </c>
    </row>
    <row r="89" spans="2:65" s="1" customFormat="1" ht="24.2" customHeight="1">
      <c r="B89" s="105"/>
      <c r="C89" s="106" t="s">
        <v>135</v>
      </c>
      <c r="D89" s="106" t="s">
        <v>130</v>
      </c>
      <c r="E89" s="107" t="s">
        <v>358</v>
      </c>
      <c r="F89" s="108" t="s">
        <v>359</v>
      </c>
      <c r="G89" s="109" t="s">
        <v>150</v>
      </c>
      <c r="H89" s="110">
        <v>2</v>
      </c>
      <c r="I89" s="111"/>
      <c r="J89" s="112">
        <f t="shared" si="0"/>
        <v>0</v>
      </c>
      <c r="K89" s="108" t="s">
        <v>134</v>
      </c>
      <c r="L89" s="113"/>
      <c r="M89" s="114" t="s">
        <v>3</v>
      </c>
      <c r="N89" s="115" t="s">
        <v>45</v>
      </c>
      <c r="P89" s="116">
        <f t="shared" si="1"/>
        <v>0</v>
      </c>
      <c r="Q89" s="116">
        <v>0</v>
      </c>
      <c r="R89" s="116">
        <f t="shared" si="2"/>
        <v>0</v>
      </c>
      <c r="S89" s="116">
        <v>0</v>
      </c>
      <c r="T89" s="117">
        <f t="shared" si="3"/>
        <v>0</v>
      </c>
      <c r="AR89" s="118" t="s">
        <v>84</v>
      </c>
      <c r="AT89" s="118" t="s">
        <v>130</v>
      </c>
      <c r="AU89" s="118" t="s">
        <v>82</v>
      </c>
      <c r="AY89" s="15" t="s">
        <v>136</v>
      </c>
      <c r="BE89" s="119">
        <f t="shared" si="4"/>
        <v>0</v>
      </c>
      <c r="BF89" s="119">
        <f t="shared" si="5"/>
        <v>0</v>
      </c>
      <c r="BG89" s="119">
        <f t="shared" si="6"/>
        <v>0</v>
      </c>
      <c r="BH89" s="119">
        <f t="shared" si="7"/>
        <v>0</v>
      </c>
      <c r="BI89" s="119">
        <f t="shared" si="8"/>
        <v>0</v>
      </c>
      <c r="BJ89" s="15" t="s">
        <v>82</v>
      </c>
      <c r="BK89" s="119">
        <f t="shared" si="9"/>
        <v>0</v>
      </c>
      <c r="BL89" s="15" t="s">
        <v>82</v>
      </c>
      <c r="BM89" s="118" t="s">
        <v>360</v>
      </c>
    </row>
    <row r="90" spans="2:65" s="1" customFormat="1" ht="33" customHeight="1">
      <c r="B90" s="105"/>
      <c r="C90" s="106" t="s">
        <v>167</v>
      </c>
      <c r="D90" s="106" t="s">
        <v>130</v>
      </c>
      <c r="E90" s="107" t="s">
        <v>361</v>
      </c>
      <c r="F90" s="108" t="s">
        <v>362</v>
      </c>
      <c r="G90" s="109" t="s">
        <v>150</v>
      </c>
      <c r="H90" s="110">
        <v>1</v>
      </c>
      <c r="I90" s="111"/>
      <c r="J90" s="112">
        <f t="shared" si="0"/>
        <v>0</v>
      </c>
      <c r="K90" s="108" t="s">
        <v>134</v>
      </c>
      <c r="L90" s="113"/>
      <c r="M90" s="114" t="s">
        <v>3</v>
      </c>
      <c r="N90" s="115" t="s">
        <v>45</v>
      </c>
      <c r="P90" s="116">
        <f t="shared" si="1"/>
        <v>0</v>
      </c>
      <c r="Q90" s="116">
        <v>0</v>
      </c>
      <c r="R90" s="116">
        <f t="shared" si="2"/>
        <v>0</v>
      </c>
      <c r="S90" s="116">
        <v>0</v>
      </c>
      <c r="T90" s="117">
        <f t="shared" si="3"/>
        <v>0</v>
      </c>
      <c r="AR90" s="118" t="s">
        <v>84</v>
      </c>
      <c r="AT90" s="118" t="s">
        <v>130</v>
      </c>
      <c r="AU90" s="118" t="s">
        <v>82</v>
      </c>
      <c r="AY90" s="15" t="s">
        <v>136</v>
      </c>
      <c r="BE90" s="119">
        <f t="shared" si="4"/>
        <v>0</v>
      </c>
      <c r="BF90" s="119">
        <f t="shared" si="5"/>
        <v>0</v>
      </c>
      <c r="BG90" s="119">
        <f t="shared" si="6"/>
        <v>0</v>
      </c>
      <c r="BH90" s="119">
        <f t="shared" si="7"/>
        <v>0</v>
      </c>
      <c r="BI90" s="119">
        <f t="shared" si="8"/>
        <v>0</v>
      </c>
      <c r="BJ90" s="15" t="s">
        <v>82</v>
      </c>
      <c r="BK90" s="119">
        <f t="shared" si="9"/>
        <v>0</v>
      </c>
      <c r="BL90" s="15" t="s">
        <v>82</v>
      </c>
      <c r="BM90" s="118" t="s">
        <v>363</v>
      </c>
    </row>
    <row r="91" spans="2:65" s="1" customFormat="1" ht="33" customHeight="1">
      <c r="B91" s="105"/>
      <c r="C91" s="106" t="s">
        <v>171</v>
      </c>
      <c r="D91" s="106" t="s">
        <v>130</v>
      </c>
      <c r="E91" s="107" t="s">
        <v>364</v>
      </c>
      <c r="F91" s="108" t="s">
        <v>365</v>
      </c>
      <c r="G91" s="109" t="s">
        <v>150</v>
      </c>
      <c r="H91" s="110">
        <v>16</v>
      </c>
      <c r="I91" s="111"/>
      <c r="J91" s="112">
        <f t="shared" si="0"/>
        <v>0</v>
      </c>
      <c r="K91" s="108" t="s">
        <v>134</v>
      </c>
      <c r="L91" s="113"/>
      <c r="M91" s="114" t="s">
        <v>3</v>
      </c>
      <c r="N91" s="115" t="s">
        <v>45</v>
      </c>
      <c r="P91" s="116">
        <f t="shared" si="1"/>
        <v>0</v>
      </c>
      <c r="Q91" s="116">
        <v>0</v>
      </c>
      <c r="R91" s="116">
        <f t="shared" si="2"/>
        <v>0</v>
      </c>
      <c r="S91" s="116">
        <v>0</v>
      </c>
      <c r="T91" s="117">
        <f t="shared" si="3"/>
        <v>0</v>
      </c>
      <c r="AR91" s="118" t="s">
        <v>84</v>
      </c>
      <c r="AT91" s="118" t="s">
        <v>130</v>
      </c>
      <c r="AU91" s="118" t="s">
        <v>82</v>
      </c>
      <c r="AY91" s="15" t="s">
        <v>136</v>
      </c>
      <c r="BE91" s="119">
        <f t="shared" si="4"/>
        <v>0</v>
      </c>
      <c r="BF91" s="119">
        <f t="shared" si="5"/>
        <v>0</v>
      </c>
      <c r="BG91" s="119">
        <f t="shared" si="6"/>
        <v>0</v>
      </c>
      <c r="BH91" s="119">
        <f t="shared" si="7"/>
        <v>0</v>
      </c>
      <c r="BI91" s="119">
        <f t="shared" si="8"/>
        <v>0</v>
      </c>
      <c r="BJ91" s="15" t="s">
        <v>82</v>
      </c>
      <c r="BK91" s="119">
        <f t="shared" si="9"/>
        <v>0</v>
      </c>
      <c r="BL91" s="15" t="s">
        <v>82</v>
      </c>
      <c r="BM91" s="118" t="s">
        <v>366</v>
      </c>
    </row>
    <row r="92" spans="2:65" s="1" customFormat="1" ht="33" customHeight="1">
      <c r="B92" s="105"/>
      <c r="C92" s="106" t="s">
        <v>175</v>
      </c>
      <c r="D92" s="106" t="s">
        <v>130</v>
      </c>
      <c r="E92" s="107" t="s">
        <v>367</v>
      </c>
      <c r="F92" s="108" t="s">
        <v>368</v>
      </c>
      <c r="G92" s="109" t="s">
        <v>150</v>
      </c>
      <c r="H92" s="110">
        <v>16</v>
      </c>
      <c r="I92" s="111"/>
      <c r="J92" s="112">
        <f t="shared" si="0"/>
        <v>0</v>
      </c>
      <c r="K92" s="108" t="s">
        <v>134</v>
      </c>
      <c r="L92" s="113"/>
      <c r="M92" s="114" t="s">
        <v>3</v>
      </c>
      <c r="N92" s="115" t="s">
        <v>45</v>
      </c>
      <c r="P92" s="116">
        <f t="shared" si="1"/>
        <v>0</v>
      </c>
      <c r="Q92" s="116">
        <v>0</v>
      </c>
      <c r="R92" s="116">
        <f t="shared" si="2"/>
        <v>0</v>
      </c>
      <c r="S92" s="116">
        <v>0</v>
      </c>
      <c r="T92" s="117">
        <f t="shared" si="3"/>
        <v>0</v>
      </c>
      <c r="AR92" s="118" t="s">
        <v>84</v>
      </c>
      <c r="AT92" s="118" t="s">
        <v>130</v>
      </c>
      <c r="AU92" s="118" t="s">
        <v>82</v>
      </c>
      <c r="AY92" s="15" t="s">
        <v>136</v>
      </c>
      <c r="BE92" s="119">
        <f t="shared" si="4"/>
        <v>0</v>
      </c>
      <c r="BF92" s="119">
        <f t="shared" si="5"/>
        <v>0</v>
      </c>
      <c r="BG92" s="119">
        <f t="shared" si="6"/>
        <v>0</v>
      </c>
      <c r="BH92" s="119">
        <f t="shared" si="7"/>
        <v>0</v>
      </c>
      <c r="BI92" s="119">
        <f t="shared" si="8"/>
        <v>0</v>
      </c>
      <c r="BJ92" s="15" t="s">
        <v>82</v>
      </c>
      <c r="BK92" s="119">
        <f t="shared" si="9"/>
        <v>0</v>
      </c>
      <c r="BL92" s="15" t="s">
        <v>82</v>
      </c>
      <c r="BM92" s="118" t="s">
        <v>369</v>
      </c>
    </row>
    <row r="93" spans="2:65" s="1" customFormat="1" ht="24.2" customHeight="1">
      <c r="B93" s="105"/>
      <c r="C93" s="106" t="s">
        <v>179</v>
      </c>
      <c r="D93" s="106" t="s">
        <v>130</v>
      </c>
      <c r="E93" s="107" t="s">
        <v>370</v>
      </c>
      <c r="F93" s="108" t="s">
        <v>371</v>
      </c>
      <c r="G93" s="109" t="s">
        <v>150</v>
      </c>
      <c r="H93" s="110">
        <v>1</v>
      </c>
      <c r="I93" s="111"/>
      <c r="J93" s="112">
        <f t="shared" si="0"/>
        <v>0</v>
      </c>
      <c r="K93" s="108" t="s">
        <v>134</v>
      </c>
      <c r="L93" s="113"/>
      <c r="M93" s="114" t="s">
        <v>3</v>
      </c>
      <c r="N93" s="115" t="s">
        <v>45</v>
      </c>
      <c r="P93" s="116">
        <f t="shared" si="1"/>
        <v>0</v>
      </c>
      <c r="Q93" s="116">
        <v>0</v>
      </c>
      <c r="R93" s="116">
        <f t="shared" si="2"/>
        <v>0</v>
      </c>
      <c r="S93" s="116">
        <v>0</v>
      </c>
      <c r="T93" s="117">
        <f t="shared" si="3"/>
        <v>0</v>
      </c>
      <c r="AR93" s="118" t="s">
        <v>84</v>
      </c>
      <c r="AT93" s="118" t="s">
        <v>130</v>
      </c>
      <c r="AU93" s="118" t="s">
        <v>82</v>
      </c>
      <c r="AY93" s="15" t="s">
        <v>136</v>
      </c>
      <c r="BE93" s="119">
        <f t="shared" si="4"/>
        <v>0</v>
      </c>
      <c r="BF93" s="119">
        <f t="shared" si="5"/>
        <v>0</v>
      </c>
      <c r="BG93" s="119">
        <f t="shared" si="6"/>
        <v>0</v>
      </c>
      <c r="BH93" s="119">
        <f t="shared" si="7"/>
        <v>0</v>
      </c>
      <c r="BI93" s="119">
        <f t="shared" si="8"/>
        <v>0</v>
      </c>
      <c r="BJ93" s="15" t="s">
        <v>82</v>
      </c>
      <c r="BK93" s="119">
        <f t="shared" si="9"/>
        <v>0</v>
      </c>
      <c r="BL93" s="15" t="s">
        <v>82</v>
      </c>
      <c r="BM93" s="118" t="s">
        <v>372</v>
      </c>
    </row>
    <row r="94" spans="2:65" s="1" customFormat="1" ht="24.2" customHeight="1">
      <c r="B94" s="105"/>
      <c r="C94" s="106" t="s">
        <v>183</v>
      </c>
      <c r="D94" s="106" t="s">
        <v>130</v>
      </c>
      <c r="E94" s="107" t="s">
        <v>373</v>
      </c>
      <c r="F94" s="108" t="s">
        <v>374</v>
      </c>
      <c r="G94" s="109" t="s">
        <v>150</v>
      </c>
      <c r="H94" s="110">
        <v>1</v>
      </c>
      <c r="I94" s="111"/>
      <c r="J94" s="112">
        <f t="shared" si="0"/>
        <v>0</v>
      </c>
      <c r="K94" s="108" t="s">
        <v>134</v>
      </c>
      <c r="L94" s="113"/>
      <c r="M94" s="114" t="s">
        <v>3</v>
      </c>
      <c r="N94" s="115" t="s">
        <v>45</v>
      </c>
      <c r="P94" s="116">
        <f t="shared" si="1"/>
        <v>0</v>
      </c>
      <c r="Q94" s="116">
        <v>0</v>
      </c>
      <c r="R94" s="116">
        <f t="shared" si="2"/>
        <v>0</v>
      </c>
      <c r="S94" s="116">
        <v>0</v>
      </c>
      <c r="T94" s="117">
        <f t="shared" si="3"/>
        <v>0</v>
      </c>
      <c r="AR94" s="118" t="s">
        <v>84</v>
      </c>
      <c r="AT94" s="118" t="s">
        <v>130</v>
      </c>
      <c r="AU94" s="118" t="s">
        <v>82</v>
      </c>
      <c r="AY94" s="15" t="s">
        <v>136</v>
      </c>
      <c r="BE94" s="119">
        <f t="shared" si="4"/>
        <v>0</v>
      </c>
      <c r="BF94" s="119">
        <f t="shared" si="5"/>
        <v>0</v>
      </c>
      <c r="BG94" s="119">
        <f t="shared" si="6"/>
        <v>0</v>
      </c>
      <c r="BH94" s="119">
        <f t="shared" si="7"/>
        <v>0</v>
      </c>
      <c r="BI94" s="119">
        <f t="shared" si="8"/>
        <v>0</v>
      </c>
      <c r="BJ94" s="15" t="s">
        <v>82</v>
      </c>
      <c r="BK94" s="119">
        <f t="shared" si="9"/>
        <v>0</v>
      </c>
      <c r="BL94" s="15" t="s">
        <v>82</v>
      </c>
      <c r="BM94" s="118" t="s">
        <v>375</v>
      </c>
    </row>
    <row r="95" spans="2:65" s="1" customFormat="1" ht="24.2" customHeight="1">
      <c r="B95" s="105"/>
      <c r="C95" s="106" t="s">
        <v>187</v>
      </c>
      <c r="D95" s="106" t="s">
        <v>130</v>
      </c>
      <c r="E95" s="107" t="s">
        <v>376</v>
      </c>
      <c r="F95" s="108" t="s">
        <v>377</v>
      </c>
      <c r="G95" s="109" t="s">
        <v>150</v>
      </c>
      <c r="H95" s="110">
        <v>1</v>
      </c>
      <c r="I95" s="111"/>
      <c r="J95" s="112">
        <f t="shared" si="0"/>
        <v>0</v>
      </c>
      <c r="K95" s="108" t="s">
        <v>134</v>
      </c>
      <c r="L95" s="113"/>
      <c r="M95" s="114" t="s">
        <v>3</v>
      </c>
      <c r="N95" s="115" t="s">
        <v>45</v>
      </c>
      <c r="P95" s="116">
        <f t="shared" si="1"/>
        <v>0</v>
      </c>
      <c r="Q95" s="116">
        <v>0</v>
      </c>
      <c r="R95" s="116">
        <f t="shared" si="2"/>
        <v>0</v>
      </c>
      <c r="S95" s="116">
        <v>0</v>
      </c>
      <c r="T95" s="117">
        <f t="shared" si="3"/>
        <v>0</v>
      </c>
      <c r="AR95" s="118" t="s">
        <v>84</v>
      </c>
      <c r="AT95" s="118" t="s">
        <v>130</v>
      </c>
      <c r="AU95" s="118" t="s">
        <v>82</v>
      </c>
      <c r="AY95" s="15" t="s">
        <v>136</v>
      </c>
      <c r="BE95" s="119">
        <f t="shared" si="4"/>
        <v>0</v>
      </c>
      <c r="BF95" s="119">
        <f t="shared" si="5"/>
        <v>0</v>
      </c>
      <c r="BG95" s="119">
        <f t="shared" si="6"/>
        <v>0</v>
      </c>
      <c r="BH95" s="119">
        <f t="shared" si="7"/>
        <v>0</v>
      </c>
      <c r="BI95" s="119">
        <f t="shared" si="8"/>
        <v>0</v>
      </c>
      <c r="BJ95" s="15" t="s">
        <v>82</v>
      </c>
      <c r="BK95" s="119">
        <f t="shared" si="9"/>
        <v>0</v>
      </c>
      <c r="BL95" s="15" t="s">
        <v>82</v>
      </c>
      <c r="BM95" s="118" t="s">
        <v>378</v>
      </c>
    </row>
    <row r="96" spans="2:65" s="1" customFormat="1" ht="24.2" customHeight="1">
      <c r="B96" s="105"/>
      <c r="C96" s="106" t="s">
        <v>9</v>
      </c>
      <c r="D96" s="106" t="s">
        <v>130</v>
      </c>
      <c r="E96" s="107" t="s">
        <v>379</v>
      </c>
      <c r="F96" s="108" t="s">
        <v>380</v>
      </c>
      <c r="G96" s="109" t="s">
        <v>150</v>
      </c>
      <c r="H96" s="110">
        <v>1</v>
      </c>
      <c r="I96" s="111"/>
      <c r="J96" s="112">
        <f t="shared" si="0"/>
        <v>0</v>
      </c>
      <c r="K96" s="108" t="s">
        <v>134</v>
      </c>
      <c r="L96" s="113"/>
      <c r="M96" s="114" t="s">
        <v>3</v>
      </c>
      <c r="N96" s="115" t="s">
        <v>45</v>
      </c>
      <c r="P96" s="116">
        <f t="shared" si="1"/>
        <v>0</v>
      </c>
      <c r="Q96" s="116">
        <v>0</v>
      </c>
      <c r="R96" s="116">
        <f t="shared" si="2"/>
        <v>0</v>
      </c>
      <c r="S96" s="116">
        <v>0</v>
      </c>
      <c r="T96" s="117">
        <f t="shared" si="3"/>
        <v>0</v>
      </c>
      <c r="AR96" s="118" t="s">
        <v>84</v>
      </c>
      <c r="AT96" s="118" t="s">
        <v>130</v>
      </c>
      <c r="AU96" s="118" t="s">
        <v>82</v>
      </c>
      <c r="AY96" s="15" t="s">
        <v>136</v>
      </c>
      <c r="BE96" s="119">
        <f t="shared" si="4"/>
        <v>0</v>
      </c>
      <c r="BF96" s="119">
        <f t="shared" si="5"/>
        <v>0</v>
      </c>
      <c r="BG96" s="119">
        <f t="shared" si="6"/>
        <v>0</v>
      </c>
      <c r="BH96" s="119">
        <f t="shared" si="7"/>
        <v>0</v>
      </c>
      <c r="BI96" s="119">
        <f t="shared" si="8"/>
        <v>0</v>
      </c>
      <c r="BJ96" s="15" t="s">
        <v>82</v>
      </c>
      <c r="BK96" s="119">
        <f t="shared" si="9"/>
        <v>0</v>
      </c>
      <c r="BL96" s="15" t="s">
        <v>82</v>
      </c>
      <c r="BM96" s="118" t="s">
        <v>381</v>
      </c>
    </row>
    <row r="97" spans="2:65" s="1" customFormat="1" ht="24.2" customHeight="1">
      <c r="B97" s="105"/>
      <c r="C97" s="106" t="s">
        <v>194</v>
      </c>
      <c r="D97" s="106" t="s">
        <v>130</v>
      </c>
      <c r="E97" s="107" t="s">
        <v>382</v>
      </c>
      <c r="F97" s="108" t="s">
        <v>383</v>
      </c>
      <c r="G97" s="109" t="s">
        <v>150</v>
      </c>
      <c r="H97" s="110">
        <v>1</v>
      </c>
      <c r="I97" s="111"/>
      <c r="J97" s="112">
        <f t="shared" si="0"/>
        <v>0</v>
      </c>
      <c r="K97" s="108" t="s">
        <v>134</v>
      </c>
      <c r="L97" s="113"/>
      <c r="M97" s="114" t="s">
        <v>3</v>
      </c>
      <c r="N97" s="115" t="s">
        <v>45</v>
      </c>
      <c r="P97" s="116">
        <f t="shared" si="1"/>
        <v>0</v>
      </c>
      <c r="Q97" s="116">
        <v>0</v>
      </c>
      <c r="R97" s="116">
        <f t="shared" si="2"/>
        <v>0</v>
      </c>
      <c r="S97" s="116">
        <v>0</v>
      </c>
      <c r="T97" s="117">
        <f t="shared" si="3"/>
        <v>0</v>
      </c>
      <c r="AR97" s="118" t="s">
        <v>84</v>
      </c>
      <c r="AT97" s="118" t="s">
        <v>130</v>
      </c>
      <c r="AU97" s="118" t="s">
        <v>82</v>
      </c>
      <c r="AY97" s="15" t="s">
        <v>136</v>
      </c>
      <c r="BE97" s="119">
        <f t="shared" si="4"/>
        <v>0</v>
      </c>
      <c r="BF97" s="119">
        <f t="shared" si="5"/>
        <v>0</v>
      </c>
      <c r="BG97" s="119">
        <f t="shared" si="6"/>
        <v>0</v>
      </c>
      <c r="BH97" s="119">
        <f t="shared" si="7"/>
        <v>0</v>
      </c>
      <c r="BI97" s="119">
        <f t="shared" si="8"/>
        <v>0</v>
      </c>
      <c r="BJ97" s="15" t="s">
        <v>82</v>
      </c>
      <c r="BK97" s="119">
        <f t="shared" si="9"/>
        <v>0</v>
      </c>
      <c r="BL97" s="15" t="s">
        <v>82</v>
      </c>
      <c r="BM97" s="118" t="s">
        <v>384</v>
      </c>
    </row>
    <row r="98" spans="2:65" s="1" customFormat="1" ht="24.2" customHeight="1">
      <c r="B98" s="105"/>
      <c r="C98" s="106" t="s">
        <v>198</v>
      </c>
      <c r="D98" s="106" t="s">
        <v>130</v>
      </c>
      <c r="E98" s="107" t="s">
        <v>385</v>
      </c>
      <c r="F98" s="108" t="s">
        <v>386</v>
      </c>
      <c r="G98" s="109" t="s">
        <v>150</v>
      </c>
      <c r="H98" s="110">
        <v>1</v>
      </c>
      <c r="I98" s="111"/>
      <c r="J98" s="112">
        <f t="shared" si="0"/>
        <v>0</v>
      </c>
      <c r="K98" s="108" t="s">
        <v>134</v>
      </c>
      <c r="L98" s="113"/>
      <c r="M98" s="114" t="s">
        <v>3</v>
      </c>
      <c r="N98" s="115" t="s">
        <v>45</v>
      </c>
      <c r="P98" s="116">
        <f t="shared" si="1"/>
        <v>0</v>
      </c>
      <c r="Q98" s="116">
        <v>0</v>
      </c>
      <c r="R98" s="116">
        <f t="shared" si="2"/>
        <v>0</v>
      </c>
      <c r="S98" s="116">
        <v>0</v>
      </c>
      <c r="T98" s="117">
        <f t="shared" si="3"/>
        <v>0</v>
      </c>
      <c r="AR98" s="118" t="s">
        <v>84</v>
      </c>
      <c r="AT98" s="118" t="s">
        <v>130</v>
      </c>
      <c r="AU98" s="118" t="s">
        <v>82</v>
      </c>
      <c r="AY98" s="15" t="s">
        <v>136</v>
      </c>
      <c r="BE98" s="119">
        <f t="shared" si="4"/>
        <v>0</v>
      </c>
      <c r="BF98" s="119">
        <f t="shared" si="5"/>
        <v>0</v>
      </c>
      <c r="BG98" s="119">
        <f t="shared" si="6"/>
        <v>0</v>
      </c>
      <c r="BH98" s="119">
        <f t="shared" si="7"/>
        <v>0</v>
      </c>
      <c r="BI98" s="119">
        <f t="shared" si="8"/>
        <v>0</v>
      </c>
      <c r="BJ98" s="15" t="s">
        <v>82</v>
      </c>
      <c r="BK98" s="119">
        <f t="shared" si="9"/>
        <v>0</v>
      </c>
      <c r="BL98" s="15" t="s">
        <v>82</v>
      </c>
      <c r="BM98" s="118" t="s">
        <v>387</v>
      </c>
    </row>
    <row r="99" spans="2:65" s="1" customFormat="1" ht="24.2" customHeight="1">
      <c r="B99" s="105"/>
      <c r="C99" s="106" t="s">
        <v>202</v>
      </c>
      <c r="D99" s="106" t="s">
        <v>130</v>
      </c>
      <c r="E99" s="107" t="s">
        <v>388</v>
      </c>
      <c r="F99" s="108" t="s">
        <v>389</v>
      </c>
      <c r="G99" s="109" t="s">
        <v>150</v>
      </c>
      <c r="H99" s="110">
        <v>1</v>
      </c>
      <c r="I99" s="111"/>
      <c r="J99" s="112">
        <f t="shared" si="0"/>
        <v>0</v>
      </c>
      <c r="K99" s="108" t="s">
        <v>134</v>
      </c>
      <c r="L99" s="113"/>
      <c r="M99" s="114" t="s">
        <v>3</v>
      </c>
      <c r="N99" s="115" t="s">
        <v>45</v>
      </c>
      <c r="P99" s="116">
        <f t="shared" si="1"/>
        <v>0</v>
      </c>
      <c r="Q99" s="116">
        <v>0</v>
      </c>
      <c r="R99" s="116">
        <f t="shared" si="2"/>
        <v>0</v>
      </c>
      <c r="S99" s="116">
        <v>0</v>
      </c>
      <c r="T99" s="117">
        <f t="shared" si="3"/>
        <v>0</v>
      </c>
      <c r="AR99" s="118" t="s">
        <v>84</v>
      </c>
      <c r="AT99" s="118" t="s">
        <v>130</v>
      </c>
      <c r="AU99" s="118" t="s">
        <v>82</v>
      </c>
      <c r="AY99" s="15" t="s">
        <v>136</v>
      </c>
      <c r="BE99" s="119">
        <f t="shared" si="4"/>
        <v>0</v>
      </c>
      <c r="BF99" s="119">
        <f t="shared" si="5"/>
        <v>0</v>
      </c>
      <c r="BG99" s="119">
        <f t="shared" si="6"/>
        <v>0</v>
      </c>
      <c r="BH99" s="119">
        <f t="shared" si="7"/>
        <v>0</v>
      </c>
      <c r="BI99" s="119">
        <f t="shared" si="8"/>
        <v>0</v>
      </c>
      <c r="BJ99" s="15" t="s">
        <v>82</v>
      </c>
      <c r="BK99" s="119">
        <f t="shared" si="9"/>
        <v>0</v>
      </c>
      <c r="BL99" s="15" t="s">
        <v>82</v>
      </c>
      <c r="BM99" s="118" t="s">
        <v>390</v>
      </c>
    </row>
    <row r="100" spans="2:65" s="1" customFormat="1" ht="24.2" customHeight="1">
      <c r="B100" s="105"/>
      <c r="C100" s="120" t="s">
        <v>206</v>
      </c>
      <c r="D100" s="120" t="s">
        <v>139</v>
      </c>
      <c r="E100" s="121" t="s">
        <v>391</v>
      </c>
      <c r="F100" s="122" t="s">
        <v>392</v>
      </c>
      <c r="G100" s="123" t="s">
        <v>150</v>
      </c>
      <c r="H100" s="124">
        <v>1</v>
      </c>
      <c r="I100" s="125"/>
      <c r="J100" s="126">
        <f t="shared" si="0"/>
        <v>0</v>
      </c>
      <c r="K100" s="122" t="s">
        <v>3</v>
      </c>
      <c r="L100" s="30"/>
      <c r="M100" s="127" t="s">
        <v>3</v>
      </c>
      <c r="N100" s="128" t="s">
        <v>45</v>
      </c>
      <c r="P100" s="116">
        <f t="shared" si="1"/>
        <v>0</v>
      </c>
      <c r="Q100" s="116">
        <v>0</v>
      </c>
      <c r="R100" s="116">
        <f t="shared" si="2"/>
        <v>0</v>
      </c>
      <c r="S100" s="116">
        <v>0</v>
      </c>
      <c r="T100" s="117">
        <f t="shared" si="3"/>
        <v>0</v>
      </c>
      <c r="AR100" s="118" t="s">
        <v>82</v>
      </c>
      <c r="AT100" s="118" t="s">
        <v>139</v>
      </c>
      <c r="AU100" s="118" t="s">
        <v>82</v>
      </c>
      <c r="AY100" s="15" t="s">
        <v>136</v>
      </c>
      <c r="BE100" s="119">
        <f t="shared" si="4"/>
        <v>0</v>
      </c>
      <c r="BF100" s="119">
        <f t="shared" si="5"/>
        <v>0</v>
      </c>
      <c r="BG100" s="119">
        <f t="shared" si="6"/>
        <v>0</v>
      </c>
      <c r="BH100" s="119">
        <f t="shared" si="7"/>
        <v>0</v>
      </c>
      <c r="BI100" s="119">
        <f t="shared" si="8"/>
        <v>0</v>
      </c>
      <c r="BJ100" s="15" t="s">
        <v>82</v>
      </c>
      <c r="BK100" s="119">
        <f t="shared" si="9"/>
        <v>0</v>
      </c>
      <c r="BL100" s="15" t="s">
        <v>82</v>
      </c>
      <c r="BM100" s="118" t="s">
        <v>393</v>
      </c>
    </row>
    <row r="101" spans="2:65" s="1" customFormat="1" ht="24.2" customHeight="1">
      <c r="B101" s="105"/>
      <c r="C101" s="106" t="s">
        <v>210</v>
      </c>
      <c r="D101" s="106" t="s">
        <v>130</v>
      </c>
      <c r="E101" s="107" t="s">
        <v>394</v>
      </c>
      <c r="F101" s="108" t="s">
        <v>395</v>
      </c>
      <c r="G101" s="109" t="s">
        <v>150</v>
      </c>
      <c r="H101" s="110">
        <v>1</v>
      </c>
      <c r="I101" s="111"/>
      <c r="J101" s="112">
        <f t="shared" si="0"/>
        <v>0</v>
      </c>
      <c r="K101" s="108" t="s">
        <v>134</v>
      </c>
      <c r="L101" s="113"/>
      <c r="M101" s="114" t="s">
        <v>3</v>
      </c>
      <c r="N101" s="115" t="s">
        <v>45</v>
      </c>
      <c r="P101" s="116">
        <f t="shared" si="1"/>
        <v>0</v>
      </c>
      <c r="Q101" s="116">
        <v>0</v>
      </c>
      <c r="R101" s="116">
        <f t="shared" si="2"/>
        <v>0</v>
      </c>
      <c r="S101" s="116">
        <v>0</v>
      </c>
      <c r="T101" s="117">
        <f t="shared" si="3"/>
        <v>0</v>
      </c>
      <c r="AR101" s="118" t="s">
        <v>84</v>
      </c>
      <c r="AT101" s="118" t="s">
        <v>130</v>
      </c>
      <c r="AU101" s="118" t="s">
        <v>82</v>
      </c>
      <c r="AY101" s="15" t="s">
        <v>136</v>
      </c>
      <c r="BE101" s="119">
        <f t="shared" si="4"/>
        <v>0</v>
      </c>
      <c r="BF101" s="119">
        <f t="shared" si="5"/>
        <v>0</v>
      </c>
      <c r="BG101" s="119">
        <f t="shared" si="6"/>
        <v>0</v>
      </c>
      <c r="BH101" s="119">
        <f t="shared" si="7"/>
        <v>0</v>
      </c>
      <c r="BI101" s="119">
        <f t="shared" si="8"/>
        <v>0</v>
      </c>
      <c r="BJ101" s="15" t="s">
        <v>82</v>
      </c>
      <c r="BK101" s="119">
        <f t="shared" si="9"/>
        <v>0</v>
      </c>
      <c r="BL101" s="15" t="s">
        <v>82</v>
      </c>
      <c r="BM101" s="118" t="s">
        <v>396</v>
      </c>
    </row>
    <row r="102" spans="2:65" s="1" customFormat="1" ht="24.2" customHeight="1">
      <c r="B102" s="105"/>
      <c r="C102" s="106" t="s">
        <v>8</v>
      </c>
      <c r="D102" s="106" t="s">
        <v>130</v>
      </c>
      <c r="E102" s="107" t="s">
        <v>397</v>
      </c>
      <c r="F102" s="108" t="s">
        <v>714</v>
      </c>
      <c r="G102" s="109" t="s">
        <v>150</v>
      </c>
      <c r="H102" s="110">
        <v>1</v>
      </c>
      <c r="I102" s="111"/>
      <c r="J102" s="112">
        <f t="shared" si="0"/>
        <v>0</v>
      </c>
      <c r="K102" s="108"/>
      <c r="L102" s="113"/>
      <c r="M102" s="114" t="s">
        <v>3</v>
      </c>
      <c r="N102" s="115" t="s">
        <v>45</v>
      </c>
      <c r="P102" s="116">
        <f t="shared" si="1"/>
        <v>0</v>
      </c>
      <c r="Q102" s="116">
        <v>0</v>
      </c>
      <c r="R102" s="116">
        <f t="shared" si="2"/>
        <v>0</v>
      </c>
      <c r="S102" s="116">
        <v>0</v>
      </c>
      <c r="T102" s="117">
        <f t="shared" si="3"/>
        <v>0</v>
      </c>
      <c r="AR102" s="118" t="s">
        <v>84</v>
      </c>
      <c r="AT102" s="118" t="s">
        <v>130</v>
      </c>
      <c r="AU102" s="118" t="s">
        <v>82</v>
      </c>
      <c r="AY102" s="15" t="s">
        <v>136</v>
      </c>
      <c r="BE102" s="119">
        <f t="shared" si="4"/>
        <v>0</v>
      </c>
      <c r="BF102" s="119">
        <f t="shared" si="5"/>
        <v>0</v>
      </c>
      <c r="BG102" s="119">
        <f t="shared" si="6"/>
        <v>0</v>
      </c>
      <c r="BH102" s="119">
        <f t="shared" si="7"/>
        <v>0</v>
      </c>
      <c r="BI102" s="119">
        <f t="shared" si="8"/>
        <v>0</v>
      </c>
      <c r="BJ102" s="15" t="s">
        <v>82</v>
      </c>
      <c r="BK102" s="119">
        <f t="shared" si="9"/>
        <v>0</v>
      </c>
      <c r="BL102" s="15" t="s">
        <v>82</v>
      </c>
      <c r="BM102" s="118" t="s">
        <v>398</v>
      </c>
    </row>
    <row r="103" spans="2:65" s="1" customFormat="1" ht="24.2" customHeight="1">
      <c r="B103" s="105"/>
      <c r="C103" s="106" t="s">
        <v>217</v>
      </c>
      <c r="D103" s="106" t="s">
        <v>130</v>
      </c>
      <c r="E103" s="107" t="s">
        <v>399</v>
      </c>
      <c r="F103" s="108" t="s">
        <v>400</v>
      </c>
      <c r="G103" s="109" t="s">
        <v>150</v>
      </c>
      <c r="H103" s="110">
        <v>1</v>
      </c>
      <c r="I103" s="111"/>
      <c r="J103" s="112">
        <f t="shared" si="0"/>
        <v>0</v>
      </c>
      <c r="K103" s="108" t="s">
        <v>134</v>
      </c>
      <c r="L103" s="113"/>
      <c r="M103" s="114" t="s">
        <v>3</v>
      </c>
      <c r="N103" s="115" t="s">
        <v>45</v>
      </c>
      <c r="P103" s="116">
        <f t="shared" si="1"/>
        <v>0</v>
      </c>
      <c r="Q103" s="116">
        <v>0</v>
      </c>
      <c r="R103" s="116">
        <f t="shared" si="2"/>
        <v>0</v>
      </c>
      <c r="S103" s="116">
        <v>0</v>
      </c>
      <c r="T103" s="117">
        <f t="shared" si="3"/>
        <v>0</v>
      </c>
      <c r="AR103" s="118" t="s">
        <v>84</v>
      </c>
      <c r="AT103" s="118" t="s">
        <v>130</v>
      </c>
      <c r="AU103" s="118" t="s">
        <v>82</v>
      </c>
      <c r="AY103" s="15" t="s">
        <v>136</v>
      </c>
      <c r="BE103" s="119">
        <f t="shared" si="4"/>
        <v>0</v>
      </c>
      <c r="BF103" s="119">
        <f t="shared" si="5"/>
        <v>0</v>
      </c>
      <c r="BG103" s="119">
        <f t="shared" si="6"/>
        <v>0</v>
      </c>
      <c r="BH103" s="119">
        <f t="shared" si="7"/>
        <v>0</v>
      </c>
      <c r="BI103" s="119">
        <f t="shared" si="8"/>
        <v>0</v>
      </c>
      <c r="BJ103" s="15" t="s">
        <v>82</v>
      </c>
      <c r="BK103" s="119">
        <f t="shared" si="9"/>
        <v>0</v>
      </c>
      <c r="BL103" s="15" t="s">
        <v>82</v>
      </c>
      <c r="BM103" s="118" t="s">
        <v>401</v>
      </c>
    </row>
    <row r="104" spans="2:65" s="1" customFormat="1" ht="21.75" customHeight="1">
      <c r="B104" s="105"/>
      <c r="C104" s="120" t="s">
        <v>221</v>
      </c>
      <c r="D104" s="120" t="s">
        <v>139</v>
      </c>
      <c r="E104" s="121" t="s">
        <v>402</v>
      </c>
      <c r="F104" s="122" t="s">
        <v>403</v>
      </c>
      <c r="G104" s="123" t="s">
        <v>150</v>
      </c>
      <c r="H104" s="124">
        <v>1</v>
      </c>
      <c r="I104" s="125"/>
      <c r="J104" s="126">
        <f t="shared" si="0"/>
        <v>0</v>
      </c>
      <c r="K104" s="122" t="s">
        <v>134</v>
      </c>
      <c r="L104" s="30"/>
      <c r="M104" s="127" t="s">
        <v>3</v>
      </c>
      <c r="N104" s="128" t="s">
        <v>45</v>
      </c>
      <c r="P104" s="116">
        <f t="shared" si="1"/>
        <v>0</v>
      </c>
      <c r="Q104" s="116">
        <v>0</v>
      </c>
      <c r="R104" s="116">
        <f t="shared" si="2"/>
        <v>0</v>
      </c>
      <c r="S104" s="116">
        <v>0</v>
      </c>
      <c r="T104" s="117">
        <f t="shared" si="3"/>
        <v>0</v>
      </c>
      <c r="AR104" s="118" t="s">
        <v>82</v>
      </c>
      <c r="AT104" s="118" t="s">
        <v>139</v>
      </c>
      <c r="AU104" s="118" t="s">
        <v>82</v>
      </c>
      <c r="AY104" s="15" t="s">
        <v>136</v>
      </c>
      <c r="BE104" s="119">
        <f t="shared" si="4"/>
        <v>0</v>
      </c>
      <c r="BF104" s="119">
        <f t="shared" si="5"/>
        <v>0</v>
      </c>
      <c r="BG104" s="119">
        <f t="shared" si="6"/>
        <v>0</v>
      </c>
      <c r="BH104" s="119">
        <f t="shared" si="7"/>
        <v>0</v>
      </c>
      <c r="BI104" s="119">
        <f t="shared" si="8"/>
        <v>0</v>
      </c>
      <c r="BJ104" s="15" t="s">
        <v>82</v>
      </c>
      <c r="BK104" s="119">
        <f t="shared" si="9"/>
        <v>0</v>
      </c>
      <c r="BL104" s="15" t="s">
        <v>82</v>
      </c>
      <c r="BM104" s="118" t="s">
        <v>404</v>
      </c>
    </row>
    <row r="105" spans="2:65" s="1" customFormat="1" ht="16.5" customHeight="1">
      <c r="B105" s="105"/>
      <c r="C105" s="120" t="s">
        <v>225</v>
      </c>
      <c r="D105" s="120" t="s">
        <v>139</v>
      </c>
      <c r="E105" s="121" t="s">
        <v>405</v>
      </c>
      <c r="F105" s="122" t="s">
        <v>406</v>
      </c>
      <c r="G105" s="123" t="s">
        <v>150</v>
      </c>
      <c r="H105" s="124">
        <v>1</v>
      </c>
      <c r="I105" s="125"/>
      <c r="J105" s="126">
        <f t="shared" si="0"/>
        <v>0</v>
      </c>
      <c r="K105" s="122" t="s">
        <v>134</v>
      </c>
      <c r="L105" s="30"/>
      <c r="M105" s="127" t="s">
        <v>3</v>
      </c>
      <c r="N105" s="128" t="s">
        <v>45</v>
      </c>
      <c r="P105" s="116">
        <f t="shared" si="1"/>
        <v>0</v>
      </c>
      <c r="Q105" s="116">
        <v>0</v>
      </c>
      <c r="R105" s="116">
        <f t="shared" si="2"/>
        <v>0</v>
      </c>
      <c r="S105" s="116">
        <v>0</v>
      </c>
      <c r="T105" s="117">
        <f t="shared" si="3"/>
        <v>0</v>
      </c>
      <c r="AR105" s="118" t="s">
        <v>82</v>
      </c>
      <c r="AT105" s="118" t="s">
        <v>139</v>
      </c>
      <c r="AU105" s="118" t="s">
        <v>82</v>
      </c>
      <c r="AY105" s="15" t="s">
        <v>136</v>
      </c>
      <c r="BE105" s="119">
        <f t="shared" si="4"/>
        <v>0</v>
      </c>
      <c r="BF105" s="119">
        <f t="shared" si="5"/>
        <v>0</v>
      </c>
      <c r="BG105" s="119">
        <f t="shared" si="6"/>
        <v>0</v>
      </c>
      <c r="BH105" s="119">
        <f t="shared" si="7"/>
        <v>0</v>
      </c>
      <c r="BI105" s="119">
        <f t="shared" si="8"/>
        <v>0</v>
      </c>
      <c r="BJ105" s="15" t="s">
        <v>82</v>
      </c>
      <c r="BK105" s="119">
        <f t="shared" si="9"/>
        <v>0</v>
      </c>
      <c r="BL105" s="15" t="s">
        <v>82</v>
      </c>
      <c r="BM105" s="118" t="s">
        <v>407</v>
      </c>
    </row>
    <row r="106" spans="2:65" s="1" customFormat="1" ht="21.75" customHeight="1">
      <c r="B106" s="105"/>
      <c r="C106" s="120" t="s">
        <v>229</v>
      </c>
      <c r="D106" s="120" t="s">
        <v>139</v>
      </c>
      <c r="E106" s="121" t="s">
        <v>408</v>
      </c>
      <c r="F106" s="122" t="s">
        <v>409</v>
      </c>
      <c r="G106" s="123" t="s">
        <v>150</v>
      </c>
      <c r="H106" s="124">
        <v>1</v>
      </c>
      <c r="I106" s="125"/>
      <c r="J106" s="126">
        <f t="shared" si="0"/>
        <v>0</v>
      </c>
      <c r="K106" s="122" t="s">
        <v>134</v>
      </c>
      <c r="L106" s="30"/>
      <c r="M106" s="127" t="s">
        <v>3</v>
      </c>
      <c r="N106" s="128" t="s">
        <v>45</v>
      </c>
      <c r="P106" s="116">
        <f t="shared" si="1"/>
        <v>0</v>
      </c>
      <c r="Q106" s="116">
        <v>0</v>
      </c>
      <c r="R106" s="116">
        <f t="shared" si="2"/>
        <v>0</v>
      </c>
      <c r="S106" s="116">
        <v>0</v>
      </c>
      <c r="T106" s="117">
        <f t="shared" si="3"/>
        <v>0</v>
      </c>
      <c r="AR106" s="118" t="s">
        <v>82</v>
      </c>
      <c r="AT106" s="118" t="s">
        <v>139</v>
      </c>
      <c r="AU106" s="118" t="s">
        <v>82</v>
      </c>
      <c r="AY106" s="15" t="s">
        <v>136</v>
      </c>
      <c r="BE106" s="119">
        <f t="shared" si="4"/>
        <v>0</v>
      </c>
      <c r="BF106" s="119">
        <f t="shared" si="5"/>
        <v>0</v>
      </c>
      <c r="BG106" s="119">
        <f t="shared" si="6"/>
        <v>0</v>
      </c>
      <c r="BH106" s="119">
        <f t="shared" si="7"/>
        <v>0</v>
      </c>
      <c r="BI106" s="119">
        <f t="shared" si="8"/>
        <v>0</v>
      </c>
      <c r="BJ106" s="15" t="s">
        <v>82</v>
      </c>
      <c r="BK106" s="119">
        <f t="shared" si="9"/>
        <v>0</v>
      </c>
      <c r="BL106" s="15" t="s">
        <v>82</v>
      </c>
      <c r="BM106" s="118" t="s">
        <v>410</v>
      </c>
    </row>
    <row r="107" spans="2:65" s="1" customFormat="1" ht="21.75" customHeight="1">
      <c r="B107" s="105"/>
      <c r="C107" s="120" t="s">
        <v>233</v>
      </c>
      <c r="D107" s="120" t="s">
        <v>139</v>
      </c>
      <c r="E107" s="121" t="s">
        <v>411</v>
      </c>
      <c r="F107" s="122" t="s">
        <v>412</v>
      </c>
      <c r="G107" s="123" t="s">
        <v>150</v>
      </c>
      <c r="H107" s="124">
        <v>1</v>
      </c>
      <c r="I107" s="125"/>
      <c r="J107" s="126">
        <f t="shared" si="0"/>
        <v>0</v>
      </c>
      <c r="K107" s="122" t="s">
        <v>134</v>
      </c>
      <c r="L107" s="30"/>
      <c r="M107" s="127" t="s">
        <v>3</v>
      </c>
      <c r="N107" s="128" t="s">
        <v>45</v>
      </c>
      <c r="P107" s="116">
        <f t="shared" si="1"/>
        <v>0</v>
      </c>
      <c r="Q107" s="116">
        <v>0</v>
      </c>
      <c r="R107" s="116">
        <f t="shared" si="2"/>
        <v>0</v>
      </c>
      <c r="S107" s="116">
        <v>0</v>
      </c>
      <c r="T107" s="117">
        <f t="shared" si="3"/>
        <v>0</v>
      </c>
      <c r="AR107" s="118" t="s">
        <v>82</v>
      </c>
      <c r="AT107" s="118" t="s">
        <v>139</v>
      </c>
      <c r="AU107" s="118" t="s">
        <v>82</v>
      </c>
      <c r="AY107" s="15" t="s">
        <v>136</v>
      </c>
      <c r="BE107" s="119">
        <f t="shared" si="4"/>
        <v>0</v>
      </c>
      <c r="BF107" s="119">
        <f t="shared" si="5"/>
        <v>0</v>
      </c>
      <c r="BG107" s="119">
        <f t="shared" si="6"/>
        <v>0</v>
      </c>
      <c r="BH107" s="119">
        <f t="shared" si="7"/>
        <v>0</v>
      </c>
      <c r="BI107" s="119">
        <f t="shared" si="8"/>
        <v>0</v>
      </c>
      <c r="BJ107" s="15" t="s">
        <v>82</v>
      </c>
      <c r="BK107" s="119">
        <f t="shared" si="9"/>
        <v>0</v>
      </c>
      <c r="BL107" s="15" t="s">
        <v>82</v>
      </c>
      <c r="BM107" s="118" t="s">
        <v>413</v>
      </c>
    </row>
    <row r="108" spans="2:65" s="1" customFormat="1" ht="16.5" customHeight="1">
      <c r="B108" s="105"/>
      <c r="C108" s="120" t="s">
        <v>237</v>
      </c>
      <c r="D108" s="120" t="s">
        <v>139</v>
      </c>
      <c r="E108" s="121" t="s">
        <v>414</v>
      </c>
      <c r="F108" s="122" t="s">
        <v>415</v>
      </c>
      <c r="G108" s="123" t="s">
        <v>150</v>
      </c>
      <c r="H108" s="124">
        <v>1</v>
      </c>
      <c r="I108" s="125"/>
      <c r="J108" s="126">
        <f t="shared" si="0"/>
        <v>0</v>
      </c>
      <c r="K108" s="122" t="s">
        <v>134</v>
      </c>
      <c r="L108" s="30"/>
      <c r="M108" s="127" t="s">
        <v>3</v>
      </c>
      <c r="N108" s="128" t="s">
        <v>45</v>
      </c>
      <c r="P108" s="116">
        <f t="shared" si="1"/>
        <v>0</v>
      </c>
      <c r="Q108" s="116">
        <v>0</v>
      </c>
      <c r="R108" s="116">
        <f t="shared" si="2"/>
        <v>0</v>
      </c>
      <c r="S108" s="116">
        <v>0</v>
      </c>
      <c r="T108" s="117">
        <f t="shared" si="3"/>
        <v>0</v>
      </c>
      <c r="AR108" s="118" t="s">
        <v>82</v>
      </c>
      <c r="AT108" s="118" t="s">
        <v>139</v>
      </c>
      <c r="AU108" s="118" t="s">
        <v>82</v>
      </c>
      <c r="AY108" s="15" t="s">
        <v>136</v>
      </c>
      <c r="BE108" s="119">
        <f t="shared" si="4"/>
        <v>0</v>
      </c>
      <c r="BF108" s="119">
        <f t="shared" si="5"/>
        <v>0</v>
      </c>
      <c r="BG108" s="119">
        <f t="shared" si="6"/>
        <v>0</v>
      </c>
      <c r="BH108" s="119">
        <f t="shared" si="7"/>
        <v>0</v>
      </c>
      <c r="BI108" s="119">
        <f t="shared" si="8"/>
        <v>0</v>
      </c>
      <c r="BJ108" s="15" t="s">
        <v>82</v>
      </c>
      <c r="BK108" s="119">
        <f t="shared" si="9"/>
        <v>0</v>
      </c>
      <c r="BL108" s="15" t="s">
        <v>82</v>
      </c>
      <c r="BM108" s="118" t="s">
        <v>416</v>
      </c>
    </row>
    <row r="109" spans="2:65" s="1" customFormat="1" ht="16.5" customHeight="1">
      <c r="B109" s="105"/>
      <c r="C109" s="120" t="s">
        <v>241</v>
      </c>
      <c r="D109" s="120" t="s">
        <v>139</v>
      </c>
      <c r="E109" s="121" t="s">
        <v>295</v>
      </c>
      <c r="F109" s="122" t="s">
        <v>296</v>
      </c>
      <c r="G109" s="123" t="s">
        <v>150</v>
      </c>
      <c r="H109" s="124">
        <v>1</v>
      </c>
      <c r="I109" s="125"/>
      <c r="J109" s="126">
        <f t="shared" si="0"/>
        <v>0</v>
      </c>
      <c r="K109" s="122" t="s">
        <v>134</v>
      </c>
      <c r="L109" s="30"/>
      <c r="M109" s="127" t="s">
        <v>3</v>
      </c>
      <c r="N109" s="128" t="s">
        <v>45</v>
      </c>
      <c r="P109" s="116">
        <f t="shared" si="1"/>
        <v>0</v>
      </c>
      <c r="Q109" s="116">
        <v>0</v>
      </c>
      <c r="R109" s="116">
        <f t="shared" si="2"/>
        <v>0</v>
      </c>
      <c r="S109" s="116">
        <v>0</v>
      </c>
      <c r="T109" s="117">
        <f t="shared" si="3"/>
        <v>0</v>
      </c>
      <c r="AR109" s="118" t="s">
        <v>82</v>
      </c>
      <c r="AT109" s="118" t="s">
        <v>139</v>
      </c>
      <c r="AU109" s="118" t="s">
        <v>82</v>
      </c>
      <c r="AY109" s="15" t="s">
        <v>136</v>
      </c>
      <c r="BE109" s="119">
        <f t="shared" si="4"/>
        <v>0</v>
      </c>
      <c r="BF109" s="119">
        <f t="shared" si="5"/>
        <v>0</v>
      </c>
      <c r="BG109" s="119">
        <f t="shared" si="6"/>
        <v>0</v>
      </c>
      <c r="BH109" s="119">
        <f t="shared" si="7"/>
        <v>0</v>
      </c>
      <c r="BI109" s="119">
        <f t="shared" si="8"/>
        <v>0</v>
      </c>
      <c r="BJ109" s="15" t="s">
        <v>82</v>
      </c>
      <c r="BK109" s="119">
        <f t="shared" si="9"/>
        <v>0</v>
      </c>
      <c r="BL109" s="15" t="s">
        <v>82</v>
      </c>
      <c r="BM109" s="118" t="s">
        <v>417</v>
      </c>
    </row>
    <row r="110" spans="2:65" s="1" customFormat="1" ht="16.5" customHeight="1">
      <c r="B110" s="105"/>
      <c r="C110" s="120" t="s">
        <v>245</v>
      </c>
      <c r="D110" s="120" t="s">
        <v>139</v>
      </c>
      <c r="E110" s="121" t="s">
        <v>418</v>
      </c>
      <c r="F110" s="122" t="s">
        <v>419</v>
      </c>
      <c r="G110" s="123" t="s">
        <v>150</v>
      </c>
      <c r="H110" s="124">
        <v>1</v>
      </c>
      <c r="I110" s="125"/>
      <c r="J110" s="126">
        <f t="shared" si="0"/>
        <v>0</v>
      </c>
      <c r="K110" s="122" t="s">
        <v>134</v>
      </c>
      <c r="L110" s="30"/>
      <c r="M110" s="127" t="s">
        <v>3</v>
      </c>
      <c r="N110" s="128" t="s">
        <v>45</v>
      </c>
      <c r="P110" s="116">
        <f t="shared" si="1"/>
        <v>0</v>
      </c>
      <c r="Q110" s="116">
        <v>0</v>
      </c>
      <c r="R110" s="116">
        <f t="shared" si="2"/>
        <v>0</v>
      </c>
      <c r="S110" s="116">
        <v>0</v>
      </c>
      <c r="T110" s="117">
        <f t="shared" si="3"/>
        <v>0</v>
      </c>
      <c r="AR110" s="118" t="s">
        <v>82</v>
      </c>
      <c r="AT110" s="118" t="s">
        <v>139</v>
      </c>
      <c r="AU110" s="118" t="s">
        <v>82</v>
      </c>
      <c r="AY110" s="15" t="s">
        <v>136</v>
      </c>
      <c r="BE110" s="119">
        <f t="shared" si="4"/>
        <v>0</v>
      </c>
      <c r="BF110" s="119">
        <f t="shared" si="5"/>
        <v>0</v>
      </c>
      <c r="BG110" s="119">
        <f t="shared" si="6"/>
        <v>0</v>
      </c>
      <c r="BH110" s="119">
        <f t="shared" si="7"/>
        <v>0</v>
      </c>
      <c r="BI110" s="119">
        <f t="shared" si="8"/>
        <v>0</v>
      </c>
      <c r="BJ110" s="15" t="s">
        <v>82</v>
      </c>
      <c r="BK110" s="119">
        <f t="shared" si="9"/>
        <v>0</v>
      </c>
      <c r="BL110" s="15" t="s">
        <v>82</v>
      </c>
      <c r="BM110" s="118" t="s">
        <v>420</v>
      </c>
    </row>
    <row r="111" spans="2:65" s="1" customFormat="1" ht="16.5" customHeight="1">
      <c r="B111" s="105"/>
      <c r="C111" s="120" t="s">
        <v>249</v>
      </c>
      <c r="D111" s="120" t="s">
        <v>139</v>
      </c>
      <c r="E111" s="121" t="s">
        <v>421</v>
      </c>
      <c r="F111" s="122" t="s">
        <v>422</v>
      </c>
      <c r="G111" s="123" t="s">
        <v>150</v>
      </c>
      <c r="H111" s="124">
        <v>1</v>
      </c>
      <c r="I111" s="125"/>
      <c r="J111" s="126">
        <f t="shared" si="0"/>
        <v>0</v>
      </c>
      <c r="K111" s="122" t="s">
        <v>134</v>
      </c>
      <c r="L111" s="30"/>
      <c r="M111" s="127" t="s">
        <v>3</v>
      </c>
      <c r="N111" s="128" t="s">
        <v>45</v>
      </c>
      <c r="P111" s="116">
        <f t="shared" si="1"/>
        <v>0</v>
      </c>
      <c r="Q111" s="116">
        <v>0</v>
      </c>
      <c r="R111" s="116">
        <f t="shared" si="2"/>
        <v>0</v>
      </c>
      <c r="S111" s="116">
        <v>0</v>
      </c>
      <c r="T111" s="117">
        <f t="shared" si="3"/>
        <v>0</v>
      </c>
      <c r="AR111" s="118" t="s">
        <v>82</v>
      </c>
      <c r="AT111" s="118" t="s">
        <v>139</v>
      </c>
      <c r="AU111" s="118" t="s">
        <v>82</v>
      </c>
      <c r="AY111" s="15" t="s">
        <v>136</v>
      </c>
      <c r="BE111" s="119">
        <f t="shared" si="4"/>
        <v>0</v>
      </c>
      <c r="BF111" s="119">
        <f t="shared" si="5"/>
        <v>0</v>
      </c>
      <c r="BG111" s="119">
        <f t="shared" si="6"/>
        <v>0</v>
      </c>
      <c r="BH111" s="119">
        <f t="shared" si="7"/>
        <v>0</v>
      </c>
      <c r="BI111" s="119">
        <f t="shared" si="8"/>
        <v>0</v>
      </c>
      <c r="BJ111" s="15" t="s">
        <v>82</v>
      </c>
      <c r="BK111" s="119">
        <f t="shared" si="9"/>
        <v>0</v>
      </c>
      <c r="BL111" s="15" t="s">
        <v>82</v>
      </c>
      <c r="BM111" s="118" t="s">
        <v>423</v>
      </c>
    </row>
    <row r="112" spans="2:65" s="1" customFormat="1" ht="24.2" customHeight="1">
      <c r="B112" s="105"/>
      <c r="C112" s="120" t="s">
        <v>253</v>
      </c>
      <c r="D112" s="120" t="s">
        <v>139</v>
      </c>
      <c r="E112" s="121" t="s">
        <v>424</v>
      </c>
      <c r="F112" s="122" t="s">
        <v>425</v>
      </c>
      <c r="G112" s="123" t="s">
        <v>150</v>
      </c>
      <c r="H112" s="124">
        <v>1</v>
      </c>
      <c r="I112" s="125"/>
      <c r="J112" s="126">
        <f t="shared" si="0"/>
        <v>0</v>
      </c>
      <c r="K112" s="122" t="s">
        <v>134</v>
      </c>
      <c r="L112" s="30"/>
      <c r="M112" s="127" t="s">
        <v>3</v>
      </c>
      <c r="N112" s="128" t="s">
        <v>45</v>
      </c>
      <c r="P112" s="116">
        <f t="shared" si="1"/>
        <v>0</v>
      </c>
      <c r="Q112" s="116">
        <v>0</v>
      </c>
      <c r="R112" s="116">
        <f t="shared" si="2"/>
        <v>0</v>
      </c>
      <c r="S112" s="116">
        <v>0</v>
      </c>
      <c r="T112" s="117">
        <f t="shared" si="3"/>
        <v>0</v>
      </c>
      <c r="AR112" s="118" t="s">
        <v>82</v>
      </c>
      <c r="AT112" s="118" t="s">
        <v>139</v>
      </c>
      <c r="AU112" s="118" t="s">
        <v>82</v>
      </c>
      <c r="AY112" s="15" t="s">
        <v>136</v>
      </c>
      <c r="BE112" s="119">
        <f t="shared" si="4"/>
        <v>0</v>
      </c>
      <c r="BF112" s="119">
        <f t="shared" si="5"/>
        <v>0</v>
      </c>
      <c r="BG112" s="119">
        <f t="shared" si="6"/>
        <v>0</v>
      </c>
      <c r="BH112" s="119">
        <f t="shared" si="7"/>
        <v>0</v>
      </c>
      <c r="BI112" s="119">
        <f t="shared" si="8"/>
        <v>0</v>
      </c>
      <c r="BJ112" s="15" t="s">
        <v>82</v>
      </c>
      <c r="BK112" s="119">
        <f t="shared" si="9"/>
        <v>0</v>
      </c>
      <c r="BL112" s="15" t="s">
        <v>82</v>
      </c>
      <c r="BM112" s="118" t="s">
        <v>426</v>
      </c>
    </row>
    <row r="113" spans="2:65" s="1" customFormat="1" ht="21.75" customHeight="1">
      <c r="B113" s="105"/>
      <c r="C113" s="120" t="s">
        <v>258</v>
      </c>
      <c r="D113" s="120" t="s">
        <v>139</v>
      </c>
      <c r="E113" s="121" t="s">
        <v>427</v>
      </c>
      <c r="F113" s="122" t="s">
        <v>428</v>
      </c>
      <c r="G113" s="123" t="s">
        <v>133</v>
      </c>
      <c r="H113" s="124">
        <v>9</v>
      </c>
      <c r="I113" s="125"/>
      <c r="J113" s="126">
        <f t="shared" si="0"/>
        <v>0</v>
      </c>
      <c r="K113" s="122" t="s">
        <v>134</v>
      </c>
      <c r="L113" s="30"/>
      <c r="M113" s="127" t="s">
        <v>3</v>
      </c>
      <c r="N113" s="128" t="s">
        <v>45</v>
      </c>
      <c r="P113" s="116">
        <f t="shared" si="1"/>
        <v>0</v>
      </c>
      <c r="Q113" s="116">
        <v>0</v>
      </c>
      <c r="R113" s="116">
        <f t="shared" si="2"/>
        <v>0</v>
      </c>
      <c r="S113" s="116">
        <v>0</v>
      </c>
      <c r="T113" s="117">
        <f t="shared" si="3"/>
        <v>0</v>
      </c>
      <c r="AR113" s="118" t="s">
        <v>82</v>
      </c>
      <c r="AT113" s="118" t="s">
        <v>139</v>
      </c>
      <c r="AU113" s="118" t="s">
        <v>82</v>
      </c>
      <c r="AY113" s="15" t="s">
        <v>136</v>
      </c>
      <c r="BE113" s="119">
        <f t="shared" si="4"/>
        <v>0</v>
      </c>
      <c r="BF113" s="119">
        <f t="shared" si="5"/>
        <v>0</v>
      </c>
      <c r="BG113" s="119">
        <f t="shared" si="6"/>
        <v>0</v>
      </c>
      <c r="BH113" s="119">
        <f t="shared" si="7"/>
        <v>0</v>
      </c>
      <c r="BI113" s="119">
        <f t="shared" si="8"/>
        <v>0</v>
      </c>
      <c r="BJ113" s="15" t="s">
        <v>82</v>
      </c>
      <c r="BK113" s="119">
        <f t="shared" si="9"/>
        <v>0</v>
      </c>
      <c r="BL113" s="15" t="s">
        <v>82</v>
      </c>
      <c r="BM113" s="118" t="s">
        <v>429</v>
      </c>
    </row>
    <row r="114" spans="2:65" s="1" customFormat="1" ht="62.85" customHeight="1">
      <c r="B114" s="105"/>
      <c r="C114" s="120" t="s">
        <v>262</v>
      </c>
      <c r="D114" s="120" t="s">
        <v>139</v>
      </c>
      <c r="E114" s="121" t="s">
        <v>430</v>
      </c>
      <c r="F114" s="122" t="s">
        <v>431</v>
      </c>
      <c r="G114" s="123" t="s">
        <v>309</v>
      </c>
      <c r="H114" s="124">
        <v>16</v>
      </c>
      <c r="I114" s="125"/>
      <c r="J114" s="126">
        <f t="shared" si="0"/>
        <v>0</v>
      </c>
      <c r="K114" s="122" t="s">
        <v>134</v>
      </c>
      <c r="L114" s="30"/>
      <c r="M114" s="127" t="s">
        <v>3</v>
      </c>
      <c r="N114" s="128" t="s">
        <v>45</v>
      </c>
      <c r="P114" s="116">
        <f t="shared" si="1"/>
        <v>0</v>
      </c>
      <c r="Q114" s="116">
        <v>0</v>
      </c>
      <c r="R114" s="116">
        <f t="shared" si="2"/>
        <v>0</v>
      </c>
      <c r="S114" s="116">
        <v>0</v>
      </c>
      <c r="T114" s="117">
        <f t="shared" si="3"/>
        <v>0</v>
      </c>
      <c r="AR114" s="118" t="s">
        <v>82</v>
      </c>
      <c r="AT114" s="118" t="s">
        <v>139</v>
      </c>
      <c r="AU114" s="118" t="s">
        <v>82</v>
      </c>
      <c r="AY114" s="15" t="s">
        <v>136</v>
      </c>
      <c r="BE114" s="119">
        <f t="shared" si="4"/>
        <v>0</v>
      </c>
      <c r="BF114" s="119">
        <f t="shared" si="5"/>
        <v>0</v>
      </c>
      <c r="BG114" s="119">
        <f t="shared" si="6"/>
        <v>0</v>
      </c>
      <c r="BH114" s="119">
        <f t="shared" si="7"/>
        <v>0</v>
      </c>
      <c r="BI114" s="119">
        <f t="shared" si="8"/>
        <v>0</v>
      </c>
      <c r="BJ114" s="15" t="s">
        <v>82</v>
      </c>
      <c r="BK114" s="119">
        <f t="shared" si="9"/>
        <v>0</v>
      </c>
      <c r="BL114" s="15" t="s">
        <v>82</v>
      </c>
      <c r="BM114" s="118" t="s">
        <v>432</v>
      </c>
    </row>
    <row r="115" spans="2:65" s="1" customFormat="1" ht="16.5" customHeight="1">
      <c r="B115" s="105"/>
      <c r="C115" s="120" t="s">
        <v>266</v>
      </c>
      <c r="D115" s="120" t="s">
        <v>139</v>
      </c>
      <c r="E115" s="121" t="s">
        <v>433</v>
      </c>
      <c r="F115" s="122" t="s">
        <v>434</v>
      </c>
      <c r="G115" s="123" t="s">
        <v>150</v>
      </c>
      <c r="H115" s="124">
        <v>1</v>
      </c>
      <c r="I115" s="125"/>
      <c r="J115" s="126">
        <f t="shared" si="0"/>
        <v>0</v>
      </c>
      <c r="K115" s="122" t="s">
        <v>134</v>
      </c>
      <c r="L115" s="30"/>
      <c r="M115" s="127" t="s">
        <v>3</v>
      </c>
      <c r="N115" s="128" t="s">
        <v>45</v>
      </c>
      <c r="P115" s="116">
        <f t="shared" si="1"/>
        <v>0</v>
      </c>
      <c r="Q115" s="116">
        <v>0</v>
      </c>
      <c r="R115" s="116">
        <f t="shared" si="2"/>
        <v>0</v>
      </c>
      <c r="S115" s="116">
        <v>0</v>
      </c>
      <c r="T115" s="117">
        <f t="shared" si="3"/>
        <v>0</v>
      </c>
      <c r="AR115" s="118" t="s">
        <v>82</v>
      </c>
      <c r="AT115" s="118" t="s">
        <v>139</v>
      </c>
      <c r="AU115" s="118" t="s">
        <v>82</v>
      </c>
      <c r="AY115" s="15" t="s">
        <v>136</v>
      </c>
      <c r="BE115" s="119">
        <f t="shared" si="4"/>
        <v>0</v>
      </c>
      <c r="BF115" s="119">
        <f t="shared" si="5"/>
        <v>0</v>
      </c>
      <c r="BG115" s="119">
        <f t="shared" si="6"/>
        <v>0</v>
      </c>
      <c r="BH115" s="119">
        <f t="shared" si="7"/>
        <v>0</v>
      </c>
      <c r="BI115" s="119">
        <f t="shared" si="8"/>
        <v>0</v>
      </c>
      <c r="BJ115" s="15" t="s">
        <v>82</v>
      </c>
      <c r="BK115" s="119">
        <f t="shared" si="9"/>
        <v>0</v>
      </c>
      <c r="BL115" s="15" t="s">
        <v>82</v>
      </c>
      <c r="BM115" s="118" t="s">
        <v>435</v>
      </c>
    </row>
    <row r="116" spans="2:65" s="1" customFormat="1" ht="16.5" customHeight="1">
      <c r="B116" s="105"/>
      <c r="C116" s="120" t="s">
        <v>270</v>
      </c>
      <c r="D116" s="120" t="s">
        <v>139</v>
      </c>
      <c r="E116" s="121" t="s">
        <v>436</v>
      </c>
      <c r="F116" s="122" t="s">
        <v>437</v>
      </c>
      <c r="G116" s="123" t="s">
        <v>150</v>
      </c>
      <c r="H116" s="124">
        <v>1</v>
      </c>
      <c r="I116" s="125"/>
      <c r="J116" s="126">
        <f t="shared" si="0"/>
        <v>0</v>
      </c>
      <c r="K116" s="122" t="s">
        <v>134</v>
      </c>
      <c r="L116" s="30"/>
      <c r="M116" s="127" t="s">
        <v>3</v>
      </c>
      <c r="N116" s="128" t="s">
        <v>45</v>
      </c>
      <c r="P116" s="116">
        <f t="shared" si="1"/>
        <v>0</v>
      </c>
      <c r="Q116" s="116">
        <v>0</v>
      </c>
      <c r="R116" s="116">
        <f t="shared" si="2"/>
        <v>0</v>
      </c>
      <c r="S116" s="116">
        <v>0</v>
      </c>
      <c r="T116" s="117">
        <f t="shared" si="3"/>
        <v>0</v>
      </c>
      <c r="AR116" s="118" t="s">
        <v>82</v>
      </c>
      <c r="AT116" s="118" t="s">
        <v>139</v>
      </c>
      <c r="AU116" s="118" t="s">
        <v>82</v>
      </c>
      <c r="AY116" s="15" t="s">
        <v>136</v>
      </c>
      <c r="BE116" s="119">
        <f t="shared" si="4"/>
        <v>0</v>
      </c>
      <c r="BF116" s="119">
        <f t="shared" si="5"/>
        <v>0</v>
      </c>
      <c r="BG116" s="119">
        <f t="shared" si="6"/>
        <v>0</v>
      </c>
      <c r="BH116" s="119">
        <f t="shared" si="7"/>
        <v>0</v>
      </c>
      <c r="BI116" s="119">
        <f t="shared" si="8"/>
        <v>0</v>
      </c>
      <c r="BJ116" s="15" t="s">
        <v>82</v>
      </c>
      <c r="BK116" s="119">
        <f t="shared" si="9"/>
        <v>0</v>
      </c>
      <c r="BL116" s="15" t="s">
        <v>82</v>
      </c>
      <c r="BM116" s="118" t="s">
        <v>438</v>
      </c>
    </row>
    <row r="117" spans="2:65" s="1" customFormat="1" ht="16.5" customHeight="1">
      <c r="B117" s="105"/>
      <c r="C117" s="120" t="s">
        <v>274</v>
      </c>
      <c r="D117" s="120" t="s">
        <v>139</v>
      </c>
      <c r="E117" s="121" t="s">
        <v>439</v>
      </c>
      <c r="F117" s="122" t="s">
        <v>440</v>
      </c>
      <c r="G117" s="123" t="s">
        <v>150</v>
      </c>
      <c r="H117" s="124">
        <v>1</v>
      </c>
      <c r="I117" s="125"/>
      <c r="J117" s="126">
        <f t="shared" si="0"/>
        <v>0</v>
      </c>
      <c r="K117" s="122" t="s">
        <v>134</v>
      </c>
      <c r="L117" s="30"/>
      <c r="M117" s="127" t="s">
        <v>3</v>
      </c>
      <c r="N117" s="128" t="s">
        <v>45</v>
      </c>
      <c r="P117" s="116">
        <f t="shared" si="1"/>
        <v>0</v>
      </c>
      <c r="Q117" s="116">
        <v>0</v>
      </c>
      <c r="R117" s="116">
        <f t="shared" si="2"/>
        <v>0</v>
      </c>
      <c r="S117" s="116">
        <v>0</v>
      </c>
      <c r="T117" s="117">
        <f t="shared" si="3"/>
        <v>0</v>
      </c>
      <c r="AR117" s="118" t="s">
        <v>82</v>
      </c>
      <c r="AT117" s="118" t="s">
        <v>139</v>
      </c>
      <c r="AU117" s="118" t="s">
        <v>82</v>
      </c>
      <c r="AY117" s="15" t="s">
        <v>136</v>
      </c>
      <c r="BE117" s="119">
        <f t="shared" si="4"/>
        <v>0</v>
      </c>
      <c r="BF117" s="119">
        <f t="shared" si="5"/>
        <v>0</v>
      </c>
      <c r="BG117" s="119">
        <f t="shared" si="6"/>
        <v>0</v>
      </c>
      <c r="BH117" s="119">
        <f t="shared" si="7"/>
        <v>0</v>
      </c>
      <c r="BI117" s="119">
        <f t="shared" si="8"/>
        <v>0</v>
      </c>
      <c r="BJ117" s="15" t="s">
        <v>82</v>
      </c>
      <c r="BK117" s="119">
        <f t="shared" si="9"/>
        <v>0</v>
      </c>
      <c r="BL117" s="15" t="s">
        <v>82</v>
      </c>
      <c r="BM117" s="118" t="s">
        <v>441</v>
      </c>
    </row>
    <row r="118" spans="2:65" s="1" customFormat="1" ht="16.5" customHeight="1">
      <c r="B118" s="105"/>
      <c r="C118" s="120" t="s">
        <v>278</v>
      </c>
      <c r="D118" s="120" t="s">
        <v>139</v>
      </c>
      <c r="E118" s="121" t="s">
        <v>442</v>
      </c>
      <c r="F118" s="122" t="s">
        <v>443</v>
      </c>
      <c r="G118" s="123" t="s">
        <v>150</v>
      </c>
      <c r="H118" s="124">
        <v>1</v>
      </c>
      <c r="I118" s="125"/>
      <c r="J118" s="126">
        <f t="shared" si="0"/>
        <v>0</v>
      </c>
      <c r="K118" s="122" t="s">
        <v>134</v>
      </c>
      <c r="L118" s="30"/>
      <c r="M118" s="127" t="s">
        <v>3</v>
      </c>
      <c r="N118" s="128" t="s">
        <v>45</v>
      </c>
      <c r="P118" s="116">
        <f t="shared" si="1"/>
        <v>0</v>
      </c>
      <c r="Q118" s="116">
        <v>0</v>
      </c>
      <c r="R118" s="116">
        <f t="shared" si="2"/>
        <v>0</v>
      </c>
      <c r="S118" s="116">
        <v>0</v>
      </c>
      <c r="T118" s="117">
        <f t="shared" si="3"/>
        <v>0</v>
      </c>
      <c r="AR118" s="118" t="s">
        <v>82</v>
      </c>
      <c r="AT118" s="118" t="s">
        <v>139</v>
      </c>
      <c r="AU118" s="118" t="s">
        <v>82</v>
      </c>
      <c r="AY118" s="15" t="s">
        <v>136</v>
      </c>
      <c r="BE118" s="119">
        <f t="shared" si="4"/>
        <v>0</v>
      </c>
      <c r="BF118" s="119">
        <f t="shared" si="5"/>
        <v>0</v>
      </c>
      <c r="BG118" s="119">
        <f t="shared" si="6"/>
        <v>0</v>
      </c>
      <c r="BH118" s="119">
        <f t="shared" si="7"/>
        <v>0</v>
      </c>
      <c r="BI118" s="119">
        <f t="shared" si="8"/>
        <v>0</v>
      </c>
      <c r="BJ118" s="15" t="s">
        <v>82</v>
      </c>
      <c r="BK118" s="119">
        <f t="shared" si="9"/>
        <v>0</v>
      </c>
      <c r="BL118" s="15" t="s">
        <v>82</v>
      </c>
      <c r="BM118" s="118" t="s">
        <v>444</v>
      </c>
    </row>
    <row r="119" spans="2:65" s="1" customFormat="1" ht="16.5" customHeight="1">
      <c r="B119" s="105"/>
      <c r="C119" s="120" t="s">
        <v>282</v>
      </c>
      <c r="D119" s="120" t="s">
        <v>139</v>
      </c>
      <c r="E119" s="121" t="s">
        <v>445</v>
      </c>
      <c r="F119" s="122" t="s">
        <v>446</v>
      </c>
      <c r="G119" s="123" t="s">
        <v>150</v>
      </c>
      <c r="H119" s="124">
        <v>1</v>
      </c>
      <c r="I119" s="125"/>
      <c r="J119" s="126">
        <f t="shared" si="0"/>
        <v>0</v>
      </c>
      <c r="K119" s="122" t="s">
        <v>134</v>
      </c>
      <c r="L119" s="30"/>
      <c r="M119" s="127" t="s">
        <v>3</v>
      </c>
      <c r="N119" s="128" t="s">
        <v>45</v>
      </c>
      <c r="P119" s="116">
        <f t="shared" si="1"/>
        <v>0</v>
      </c>
      <c r="Q119" s="116">
        <v>0</v>
      </c>
      <c r="R119" s="116">
        <f t="shared" si="2"/>
        <v>0</v>
      </c>
      <c r="S119" s="116">
        <v>0</v>
      </c>
      <c r="T119" s="117">
        <f t="shared" si="3"/>
        <v>0</v>
      </c>
      <c r="AR119" s="118" t="s">
        <v>82</v>
      </c>
      <c r="AT119" s="118" t="s">
        <v>139</v>
      </c>
      <c r="AU119" s="118" t="s">
        <v>82</v>
      </c>
      <c r="AY119" s="15" t="s">
        <v>136</v>
      </c>
      <c r="BE119" s="119">
        <f t="shared" si="4"/>
        <v>0</v>
      </c>
      <c r="BF119" s="119">
        <f t="shared" si="5"/>
        <v>0</v>
      </c>
      <c r="BG119" s="119">
        <f t="shared" si="6"/>
        <v>0</v>
      </c>
      <c r="BH119" s="119">
        <f t="shared" si="7"/>
        <v>0</v>
      </c>
      <c r="BI119" s="119">
        <f t="shared" si="8"/>
        <v>0</v>
      </c>
      <c r="BJ119" s="15" t="s">
        <v>82</v>
      </c>
      <c r="BK119" s="119">
        <f t="shared" si="9"/>
        <v>0</v>
      </c>
      <c r="BL119" s="15" t="s">
        <v>82</v>
      </c>
      <c r="BM119" s="118" t="s">
        <v>447</v>
      </c>
    </row>
    <row r="120" spans="2:65" s="1" customFormat="1" ht="21.75" customHeight="1">
      <c r="B120" s="105"/>
      <c r="C120" s="120" t="s">
        <v>286</v>
      </c>
      <c r="D120" s="120" t="s">
        <v>139</v>
      </c>
      <c r="E120" s="121" t="s">
        <v>448</v>
      </c>
      <c r="F120" s="122" t="s">
        <v>449</v>
      </c>
      <c r="G120" s="123" t="s">
        <v>150</v>
      </c>
      <c r="H120" s="124">
        <v>9</v>
      </c>
      <c r="I120" s="125"/>
      <c r="J120" s="126">
        <f t="shared" si="0"/>
        <v>0</v>
      </c>
      <c r="K120" s="122" t="s">
        <v>134</v>
      </c>
      <c r="L120" s="30"/>
      <c r="M120" s="127" t="s">
        <v>3</v>
      </c>
      <c r="N120" s="128" t="s">
        <v>45</v>
      </c>
      <c r="P120" s="116">
        <f t="shared" si="1"/>
        <v>0</v>
      </c>
      <c r="Q120" s="116">
        <v>0</v>
      </c>
      <c r="R120" s="116">
        <f t="shared" si="2"/>
        <v>0</v>
      </c>
      <c r="S120" s="116">
        <v>0</v>
      </c>
      <c r="T120" s="117">
        <f t="shared" si="3"/>
        <v>0</v>
      </c>
      <c r="AR120" s="118" t="s">
        <v>82</v>
      </c>
      <c r="AT120" s="118" t="s">
        <v>139</v>
      </c>
      <c r="AU120" s="118" t="s">
        <v>82</v>
      </c>
      <c r="AY120" s="15" t="s">
        <v>136</v>
      </c>
      <c r="BE120" s="119">
        <f t="shared" si="4"/>
        <v>0</v>
      </c>
      <c r="BF120" s="119">
        <f t="shared" si="5"/>
        <v>0</v>
      </c>
      <c r="BG120" s="119">
        <f t="shared" si="6"/>
        <v>0</v>
      </c>
      <c r="BH120" s="119">
        <f t="shared" si="7"/>
        <v>0</v>
      </c>
      <c r="BI120" s="119">
        <f t="shared" si="8"/>
        <v>0</v>
      </c>
      <c r="BJ120" s="15" t="s">
        <v>82</v>
      </c>
      <c r="BK120" s="119">
        <f t="shared" si="9"/>
        <v>0</v>
      </c>
      <c r="BL120" s="15" t="s">
        <v>82</v>
      </c>
      <c r="BM120" s="118" t="s">
        <v>450</v>
      </c>
    </row>
    <row r="121" spans="2:65" s="1" customFormat="1" ht="24.2" customHeight="1">
      <c r="B121" s="105"/>
      <c r="C121" s="120" t="s">
        <v>290</v>
      </c>
      <c r="D121" s="120" t="s">
        <v>139</v>
      </c>
      <c r="E121" s="121" t="s">
        <v>307</v>
      </c>
      <c r="F121" s="122" t="s">
        <v>308</v>
      </c>
      <c r="G121" s="123" t="s">
        <v>309</v>
      </c>
      <c r="H121" s="124">
        <v>16</v>
      </c>
      <c r="I121" s="125"/>
      <c r="J121" s="126">
        <f t="shared" si="0"/>
        <v>0</v>
      </c>
      <c r="K121" s="122" t="s">
        <v>134</v>
      </c>
      <c r="L121" s="30"/>
      <c r="M121" s="127" t="s">
        <v>3</v>
      </c>
      <c r="N121" s="128" t="s">
        <v>45</v>
      </c>
      <c r="P121" s="116">
        <f t="shared" si="1"/>
        <v>0</v>
      </c>
      <c r="Q121" s="116">
        <v>0</v>
      </c>
      <c r="R121" s="116">
        <f t="shared" si="2"/>
        <v>0</v>
      </c>
      <c r="S121" s="116">
        <v>0</v>
      </c>
      <c r="T121" s="117">
        <f t="shared" si="3"/>
        <v>0</v>
      </c>
      <c r="AR121" s="118" t="s">
        <v>82</v>
      </c>
      <c r="AT121" s="118" t="s">
        <v>139</v>
      </c>
      <c r="AU121" s="118" t="s">
        <v>82</v>
      </c>
      <c r="AY121" s="15" t="s">
        <v>136</v>
      </c>
      <c r="BE121" s="119">
        <f t="shared" si="4"/>
        <v>0</v>
      </c>
      <c r="BF121" s="119">
        <f t="shared" si="5"/>
        <v>0</v>
      </c>
      <c r="BG121" s="119">
        <f t="shared" si="6"/>
        <v>0</v>
      </c>
      <c r="BH121" s="119">
        <f t="shared" si="7"/>
        <v>0</v>
      </c>
      <c r="BI121" s="119">
        <f t="shared" si="8"/>
        <v>0</v>
      </c>
      <c r="BJ121" s="15" t="s">
        <v>82</v>
      </c>
      <c r="BK121" s="119">
        <f t="shared" si="9"/>
        <v>0</v>
      </c>
      <c r="BL121" s="15" t="s">
        <v>82</v>
      </c>
      <c r="BM121" s="118" t="s">
        <v>451</v>
      </c>
    </row>
    <row r="122" spans="2:65" s="1" customFormat="1" ht="37.700000000000003" customHeight="1">
      <c r="B122" s="105"/>
      <c r="C122" s="120" t="s">
        <v>294</v>
      </c>
      <c r="D122" s="120" t="s">
        <v>139</v>
      </c>
      <c r="E122" s="121" t="s">
        <v>312</v>
      </c>
      <c r="F122" s="122" t="s">
        <v>313</v>
      </c>
      <c r="G122" s="123" t="s">
        <v>309</v>
      </c>
      <c r="H122" s="124">
        <v>24</v>
      </c>
      <c r="I122" s="125"/>
      <c r="J122" s="126">
        <f t="shared" si="0"/>
        <v>0</v>
      </c>
      <c r="K122" s="122" t="s">
        <v>134</v>
      </c>
      <c r="L122" s="30"/>
      <c r="M122" s="127" t="s">
        <v>3</v>
      </c>
      <c r="N122" s="128" t="s">
        <v>45</v>
      </c>
      <c r="P122" s="116">
        <f t="shared" si="1"/>
        <v>0</v>
      </c>
      <c r="Q122" s="116">
        <v>0</v>
      </c>
      <c r="R122" s="116">
        <f t="shared" si="2"/>
        <v>0</v>
      </c>
      <c r="S122" s="116">
        <v>0</v>
      </c>
      <c r="T122" s="117">
        <f t="shared" si="3"/>
        <v>0</v>
      </c>
      <c r="AR122" s="118" t="s">
        <v>82</v>
      </c>
      <c r="AT122" s="118" t="s">
        <v>139</v>
      </c>
      <c r="AU122" s="118" t="s">
        <v>82</v>
      </c>
      <c r="AY122" s="15" t="s">
        <v>136</v>
      </c>
      <c r="BE122" s="119">
        <f t="shared" si="4"/>
        <v>0</v>
      </c>
      <c r="BF122" s="119">
        <f t="shared" si="5"/>
        <v>0</v>
      </c>
      <c r="BG122" s="119">
        <f t="shared" si="6"/>
        <v>0</v>
      </c>
      <c r="BH122" s="119">
        <f t="shared" si="7"/>
        <v>0</v>
      </c>
      <c r="BI122" s="119">
        <f t="shared" si="8"/>
        <v>0</v>
      </c>
      <c r="BJ122" s="15" t="s">
        <v>82</v>
      </c>
      <c r="BK122" s="119">
        <f t="shared" si="9"/>
        <v>0</v>
      </c>
      <c r="BL122" s="15" t="s">
        <v>82</v>
      </c>
      <c r="BM122" s="118" t="s">
        <v>452</v>
      </c>
    </row>
    <row r="123" spans="2:65" s="1" customFormat="1" ht="21.75" customHeight="1">
      <c r="B123" s="105"/>
      <c r="C123" s="120" t="s">
        <v>298</v>
      </c>
      <c r="D123" s="120" t="s">
        <v>139</v>
      </c>
      <c r="E123" s="121" t="s">
        <v>316</v>
      </c>
      <c r="F123" s="122" t="s">
        <v>317</v>
      </c>
      <c r="G123" s="123" t="s">
        <v>309</v>
      </c>
      <c r="H123" s="124">
        <v>16</v>
      </c>
      <c r="I123" s="125"/>
      <c r="J123" s="126">
        <f t="shared" si="0"/>
        <v>0</v>
      </c>
      <c r="K123" s="122" t="s">
        <v>134</v>
      </c>
      <c r="L123" s="30"/>
      <c r="M123" s="127" t="s">
        <v>3</v>
      </c>
      <c r="N123" s="128" t="s">
        <v>45</v>
      </c>
      <c r="P123" s="116">
        <f t="shared" si="1"/>
        <v>0</v>
      </c>
      <c r="Q123" s="116">
        <v>0</v>
      </c>
      <c r="R123" s="116">
        <f t="shared" si="2"/>
        <v>0</v>
      </c>
      <c r="S123" s="116">
        <v>0</v>
      </c>
      <c r="T123" s="117">
        <f t="shared" si="3"/>
        <v>0</v>
      </c>
      <c r="AR123" s="118" t="s">
        <v>82</v>
      </c>
      <c r="AT123" s="118" t="s">
        <v>139</v>
      </c>
      <c r="AU123" s="118" t="s">
        <v>82</v>
      </c>
      <c r="AY123" s="15" t="s">
        <v>136</v>
      </c>
      <c r="BE123" s="119">
        <f t="shared" si="4"/>
        <v>0</v>
      </c>
      <c r="BF123" s="119">
        <f t="shared" si="5"/>
        <v>0</v>
      </c>
      <c r="BG123" s="119">
        <f t="shared" si="6"/>
        <v>0</v>
      </c>
      <c r="BH123" s="119">
        <f t="shared" si="7"/>
        <v>0</v>
      </c>
      <c r="BI123" s="119">
        <f t="shared" si="8"/>
        <v>0</v>
      </c>
      <c r="BJ123" s="15" t="s">
        <v>82</v>
      </c>
      <c r="BK123" s="119">
        <f t="shared" si="9"/>
        <v>0</v>
      </c>
      <c r="BL123" s="15" t="s">
        <v>82</v>
      </c>
      <c r="BM123" s="118" t="s">
        <v>453</v>
      </c>
    </row>
    <row r="124" spans="2:65" s="1" customFormat="1" ht="55.5" customHeight="1">
      <c r="B124" s="105"/>
      <c r="C124" s="120" t="s">
        <v>302</v>
      </c>
      <c r="D124" s="120" t="s">
        <v>139</v>
      </c>
      <c r="E124" s="121" t="s">
        <v>454</v>
      </c>
      <c r="F124" s="122" t="s">
        <v>455</v>
      </c>
      <c r="G124" s="123" t="s">
        <v>150</v>
      </c>
      <c r="H124" s="124">
        <v>1</v>
      </c>
      <c r="I124" s="125"/>
      <c r="J124" s="126">
        <f t="shared" si="0"/>
        <v>0</v>
      </c>
      <c r="K124" s="122" t="s">
        <v>134</v>
      </c>
      <c r="L124" s="30"/>
      <c r="M124" s="127" t="s">
        <v>3</v>
      </c>
      <c r="N124" s="128" t="s">
        <v>45</v>
      </c>
      <c r="P124" s="116">
        <f t="shared" si="1"/>
        <v>0</v>
      </c>
      <c r="Q124" s="116">
        <v>0</v>
      </c>
      <c r="R124" s="116">
        <f t="shared" si="2"/>
        <v>0</v>
      </c>
      <c r="S124" s="116">
        <v>0</v>
      </c>
      <c r="T124" s="117">
        <f t="shared" si="3"/>
        <v>0</v>
      </c>
      <c r="AR124" s="118" t="s">
        <v>82</v>
      </c>
      <c r="AT124" s="118" t="s">
        <v>139</v>
      </c>
      <c r="AU124" s="118" t="s">
        <v>82</v>
      </c>
      <c r="AY124" s="15" t="s">
        <v>136</v>
      </c>
      <c r="BE124" s="119">
        <f t="shared" si="4"/>
        <v>0</v>
      </c>
      <c r="BF124" s="119">
        <f t="shared" si="5"/>
        <v>0</v>
      </c>
      <c r="BG124" s="119">
        <f t="shared" si="6"/>
        <v>0</v>
      </c>
      <c r="BH124" s="119">
        <f t="shared" si="7"/>
        <v>0</v>
      </c>
      <c r="BI124" s="119">
        <f t="shared" si="8"/>
        <v>0</v>
      </c>
      <c r="BJ124" s="15" t="s">
        <v>82</v>
      </c>
      <c r="BK124" s="119">
        <f t="shared" si="9"/>
        <v>0</v>
      </c>
      <c r="BL124" s="15" t="s">
        <v>82</v>
      </c>
      <c r="BM124" s="118" t="s">
        <v>456</v>
      </c>
    </row>
    <row r="125" spans="2:65" s="1" customFormat="1" ht="21.75" customHeight="1">
      <c r="B125" s="105"/>
      <c r="C125" s="120" t="s">
        <v>306</v>
      </c>
      <c r="D125" s="120" t="s">
        <v>139</v>
      </c>
      <c r="E125" s="121" t="s">
        <v>457</v>
      </c>
      <c r="F125" s="122" t="s">
        <v>458</v>
      </c>
      <c r="G125" s="123" t="s">
        <v>150</v>
      </c>
      <c r="H125" s="124">
        <v>1</v>
      </c>
      <c r="I125" s="125"/>
      <c r="J125" s="126">
        <f t="shared" si="0"/>
        <v>0</v>
      </c>
      <c r="K125" s="122" t="s">
        <v>134</v>
      </c>
      <c r="L125" s="30"/>
      <c r="M125" s="127" t="s">
        <v>3</v>
      </c>
      <c r="N125" s="128" t="s">
        <v>45</v>
      </c>
      <c r="P125" s="116">
        <f t="shared" si="1"/>
        <v>0</v>
      </c>
      <c r="Q125" s="116">
        <v>0</v>
      </c>
      <c r="R125" s="116">
        <f t="shared" si="2"/>
        <v>0</v>
      </c>
      <c r="S125" s="116">
        <v>0</v>
      </c>
      <c r="T125" s="117">
        <f t="shared" si="3"/>
        <v>0</v>
      </c>
      <c r="AR125" s="118" t="s">
        <v>82</v>
      </c>
      <c r="AT125" s="118" t="s">
        <v>139</v>
      </c>
      <c r="AU125" s="118" t="s">
        <v>82</v>
      </c>
      <c r="AY125" s="15" t="s">
        <v>136</v>
      </c>
      <c r="BE125" s="119">
        <f t="shared" si="4"/>
        <v>0</v>
      </c>
      <c r="BF125" s="119">
        <f t="shared" si="5"/>
        <v>0</v>
      </c>
      <c r="BG125" s="119">
        <f t="shared" si="6"/>
        <v>0</v>
      </c>
      <c r="BH125" s="119">
        <f t="shared" si="7"/>
        <v>0</v>
      </c>
      <c r="BI125" s="119">
        <f t="shared" si="8"/>
        <v>0</v>
      </c>
      <c r="BJ125" s="15" t="s">
        <v>82</v>
      </c>
      <c r="BK125" s="119">
        <f t="shared" si="9"/>
        <v>0</v>
      </c>
      <c r="BL125" s="15" t="s">
        <v>82</v>
      </c>
      <c r="BM125" s="118" t="s">
        <v>459</v>
      </c>
    </row>
    <row r="126" spans="2:65" s="1" customFormat="1" ht="62.85" customHeight="1">
      <c r="B126" s="105"/>
      <c r="C126" s="120" t="s">
        <v>311</v>
      </c>
      <c r="D126" s="120" t="s">
        <v>139</v>
      </c>
      <c r="E126" s="121" t="s">
        <v>460</v>
      </c>
      <c r="F126" s="122" t="s">
        <v>461</v>
      </c>
      <c r="G126" s="123" t="s">
        <v>150</v>
      </c>
      <c r="H126" s="124">
        <v>1</v>
      </c>
      <c r="I126" s="125"/>
      <c r="J126" s="126">
        <f t="shared" si="0"/>
        <v>0</v>
      </c>
      <c r="K126" s="122" t="s">
        <v>134</v>
      </c>
      <c r="L126" s="30"/>
      <c r="M126" s="127" t="s">
        <v>3</v>
      </c>
      <c r="N126" s="128" t="s">
        <v>45</v>
      </c>
      <c r="P126" s="116">
        <f t="shared" si="1"/>
        <v>0</v>
      </c>
      <c r="Q126" s="116">
        <v>0</v>
      </c>
      <c r="R126" s="116">
        <f t="shared" si="2"/>
        <v>0</v>
      </c>
      <c r="S126" s="116">
        <v>0</v>
      </c>
      <c r="T126" s="117">
        <f t="shared" si="3"/>
        <v>0</v>
      </c>
      <c r="AR126" s="118" t="s">
        <v>82</v>
      </c>
      <c r="AT126" s="118" t="s">
        <v>139</v>
      </c>
      <c r="AU126" s="118" t="s">
        <v>82</v>
      </c>
      <c r="AY126" s="15" t="s">
        <v>136</v>
      </c>
      <c r="BE126" s="119">
        <f t="shared" si="4"/>
        <v>0</v>
      </c>
      <c r="BF126" s="119">
        <f t="shared" si="5"/>
        <v>0</v>
      </c>
      <c r="BG126" s="119">
        <f t="shared" si="6"/>
        <v>0</v>
      </c>
      <c r="BH126" s="119">
        <f t="shared" si="7"/>
        <v>0</v>
      </c>
      <c r="BI126" s="119">
        <f t="shared" si="8"/>
        <v>0</v>
      </c>
      <c r="BJ126" s="15" t="s">
        <v>82</v>
      </c>
      <c r="BK126" s="119">
        <f t="shared" si="9"/>
        <v>0</v>
      </c>
      <c r="BL126" s="15" t="s">
        <v>82</v>
      </c>
      <c r="BM126" s="118" t="s">
        <v>462</v>
      </c>
    </row>
    <row r="127" spans="2:65" s="1" customFormat="1" ht="24.2" customHeight="1">
      <c r="B127" s="105"/>
      <c r="C127" s="120" t="s">
        <v>315</v>
      </c>
      <c r="D127" s="120" t="s">
        <v>139</v>
      </c>
      <c r="E127" s="121" t="s">
        <v>463</v>
      </c>
      <c r="F127" s="122" t="s">
        <v>464</v>
      </c>
      <c r="G127" s="123" t="s">
        <v>150</v>
      </c>
      <c r="H127" s="124">
        <v>1</v>
      </c>
      <c r="I127" s="125"/>
      <c r="J127" s="126">
        <f t="shared" si="0"/>
        <v>0</v>
      </c>
      <c r="K127" s="122" t="s">
        <v>134</v>
      </c>
      <c r="L127" s="30"/>
      <c r="M127" s="129" t="s">
        <v>3</v>
      </c>
      <c r="N127" s="130" t="s">
        <v>45</v>
      </c>
      <c r="O127" s="131"/>
      <c r="P127" s="132">
        <f t="shared" si="1"/>
        <v>0</v>
      </c>
      <c r="Q127" s="132">
        <v>0</v>
      </c>
      <c r="R127" s="132">
        <f t="shared" si="2"/>
        <v>0</v>
      </c>
      <c r="S127" s="132">
        <v>0</v>
      </c>
      <c r="T127" s="133">
        <f t="shared" si="3"/>
        <v>0</v>
      </c>
      <c r="AR127" s="118" t="s">
        <v>82</v>
      </c>
      <c r="AT127" s="118" t="s">
        <v>139</v>
      </c>
      <c r="AU127" s="118" t="s">
        <v>82</v>
      </c>
      <c r="AY127" s="15" t="s">
        <v>136</v>
      </c>
      <c r="BE127" s="119">
        <f t="shared" si="4"/>
        <v>0</v>
      </c>
      <c r="BF127" s="119">
        <f t="shared" si="5"/>
        <v>0</v>
      </c>
      <c r="BG127" s="119">
        <f t="shared" si="6"/>
        <v>0</v>
      </c>
      <c r="BH127" s="119">
        <f t="shared" si="7"/>
        <v>0</v>
      </c>
      <c r="BI127" s="119">
        <f t="shared" si="8"/>
        <v>0</v>
      </c>
      <c r="BJ127" s="15" t="s">
        <v>82</v>
      </c>
      <c r="BK127" s="119">
        <f t="shared" si="9"/>
        <v>0</v>
      </c>
      <c r="BL127" s="15" t="s">
        <v>82</v>
      </c>
      <c r="BM127" s="118" t="s">
        <v>465</v>
      </c>
    </row>
    <row r="128" spans="2:65" s="1" customFormat="1" ht="6.95" customHeight="1"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30"/>
    </row>
  </sheetData>
  <autoFilter ref="C79:K127" xr:uid="{00000000-0009-0000-0000-000002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1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7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5" t="s">
        <v>91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110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86" t="str">
        <f>'Rekapitulace stavby'!K6</f>
        <v>Oprava DŘT v žst. Bohumín</v>
      </c>
      <c r="F7" s="287"/>
      <c r="G7" s="287"/>
      <c r="H7" s="287"/>
      <c r="L7" s="18"/>
    </row>
    <row r="8" spans="2:46" s="1" customFormat="1" ht="12" customHeight="1">
      <c r="B8" s="30"/>
      <c r="D8" s="25" t="s">
        <v>111</v>
      </c>
      <c r="L8" s="30"/>
    </row>
    <row r="9" spans="2:46" s="1" customFormat="1" ht="16.5" customHeight="1">
      <c r="B9" s="30"/>
      <c r="E9" s="276" t="s">
        <v>466</v>
      </c>
      <c r="F9" s="285"/>
      <c r="G9" s="285"/>
      <c r="H9" s="28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3</v>
      </c>
      <c r="I11" s="25" t="s">
        <v>19</v>
      </c>
      <c r="J11" s="23" t="s">
        <v>3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47" t="str">
        <f>'Rekapitulace stavby'!AN8</f>
        <v>9. 1. 2023</v>
      </c>
      <c r="L12" s="30"/>
    </row>
    <row r="13" spans="2:46" s="1" customFormat="1" ht="10.7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88" t="str">
        <f>'Rekapitulace stavby'!E14</f>
        <v>Vyplň údaj</v>
      </c>
      <c r="F18" s="259"/>
      <c r="G18" s="259"/>
      <c r="H18" s="259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37</v>
      </c>
      <c r="I23" s="25" t="s">
        <v>25</v>
      </c>
      <c r="J23" s="23" t="s">
        <v>3</v>
      </c>
      <c r="L23" s="30"/>
    </row>
    <row r="24" spans="2:12" s="1" customFormat="1" ht="18" customHeight="1">
      <c r="B24" s="30"/>
      <c r="E24" s="23" t="s">
        <v>34</v>
      </c>
      <c r="I24" s="25" t="s">
        <v>28</v>
      </c>
      <c r="J24" s="23" t="s">
        <v>3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38</v>
      </c>
      <c r="L26" s="30"/>
    </row>
    <row r="27" spans="2:12" s="7" customFormat="1" ht="47.25" customHeight="1">
      <c r="B27" s="84"/>
      <c r="E27" s="263" t="s">
        <v>39</v>
      </c>
      <c r="F27" s="263"/>
      <c r="G27" s="263"/>
      <c r="H27" s="263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40</v>
      </c>
      <c r="J30" s="61">
        <f>ROUND(J79, 2)</f>
        <v>0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>
      <c r="B33" s="30"/>
      <c r="D33" s="50" t="s">
        <v>44</v>
      </c>
      <c r="E33" s="25" t="s">
        <v>45</v>
      </c>
      <c r="F33" s="86">
        <f>ROUND((SUM(BE79:BE116)),  2)</f>
        <v>0</v>
      </c>
      <c r="I33" s="87">
        <v>0.21</v>
      </c>
      <c r="J33" s="86">
        <f>ROUND(((SUM(BE79:BE116))*I33),  2)</f>
        <v>0</v>
      </c>
      <c r="L33" s="30"/>
    </row>
    <row r="34" spans="2:12" s="1" customFormat="1" ht="14.45" customHeight="1">
      <c r="B34" s="30"/>
      <c r="E34" s="25" t="s">
        <v>46</v>
      </c>
      <c r="F34" s="86">
        <f>ROUND((SUM(BF79:BF116)),  2)</f>
        <v>0</v>
      </c>
      <c r="I34" s="87">
        <v>0.15</v>
      </c>
      <c r="J34" s="86">
        <f>ROUND(((SUM(BF79:BF116))*I34),  2)</f>
        <v>0</v>
      </c>
      <c r="L34" s="30"/>
    </row>
    <row r="35" spans="2:12" s="1" customFormat="1" ht="14.45" hidden="1" customHeight="1">
      <c r="B35" s="30"/>
      <c r="E35" s="25" t="s">
        <v>47</v>
      </c>
      <c r="F35" s="86">
        <f>ROUND((SUM(BG79:BG116)),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48</v>
      </c>
      <c r="F36" s="86">
        <f>ROUND((SUM(BH79:BH116)),  2)</f>
        <v>0</v>
      </c>
      <c r="I36" s="87">
        <v>0.15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49</v>
      </c>
      <c r="F37" s="86">
        <f>ROUND((SUM(BI79:BI116)),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50</v>
      </c>
      <c r="E39" s="52"/>
      <c r="F39" s="52"/>
      <c r="G39" s="90" t="s">
        <v>51</v>
      </c>
      <c r="H39" s="91" t="s">
        <v>52</v>
      </c>
      <c r="I39" s="52"/>
      <c r="J39" s="92">
        <f>SUM(J30:J37)</f>
        <v>0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113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86" t="str">
        <f>E7</f>
        <v>Oprava DŘT v žst. Bohumín</v>
      </c>
      <c r="F48" s="287"/>
      <c r="G48" s="287"/>
      <c r="H48" s="287"/>
      <c r="L48" s="30"/>
    </row>
    <row r="49" spans="2:47" s="1" customFormat="1" ht="12" customHeight="1">
      <c r="B49" s="30"/>
      <c r="C49" s="25" t="s">
        <v>111</v>
      </c>
      <c r="L49" s="30"/>
    </row>
    <row r="50" spans="2:47" s="1" customFormat="1" ht="16.5" customHeight="1">
      <c r="B50" s="30"/>
      <c r="E50" s="276" t="str">
        <f>E9</f>
        <v>PS03 - Trafostanice T3 Bohumín - Komunikace</v>
      </c>
      <c r="F50" s="285"/>
      <c r="G50" s="285"/>
      <c r="H50" s="285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20</v>
      </c>
      <c r="F52" s="23" t="str">
        <f>F12</f>
        <v xml:space="preserve"> </v>
      </c>
      <c r="I52" s="25" t="s">
        <v>22</v>
      </c>
      <c r="J52" s="47" t="str">
        <f>IF(J12="","",J12)</f>
        <v>9. 1. 2023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>Správa železnic, s.o.</v>
      </c>
      <c r="I54" s="25" t="s">
        <v>32</v>
      </c>
      <c r="J54" s="28" t="str">
        <f>E21</f>
        <v>Petr Kudělka</v>
      </c>
      <c r="L54" s="30"/>
    </row>
    <row r="55" spans="2:47" s="1" customFormat="1" ht="15.2" customHeight="1">
      <c r="B55" s="30"/>
      <c r="C55" s="25" t="s">
        <v>30</v>
      </c>
      <c r="F55" s="23" t="str">
        <f>IF(E18="","",E18)</f>
        <v>Vyplň údaj</v>
      </c>
      <c r="I55" s="25" t="s">
        <v>37</v>
      </c>
      <c r="J55" s="28" t="str">
        <f>E24</f>
        <v>Petr Kudělka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114</v>
      </c>
      <c r="D57" s="88"/>
      <c r="E57" s="88"/>
      <c r="F57" s="88"/>
      <c r="G57" s="88"/>
      <c r="H57" s="88"/>
      <c r="I57" s="88"/>
      <c r="J57" s="95" t="s">
        <v>115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7" customHeight="1">
      <c r="B59" s="30"/>
      <c r="C59" s="96" t="s">
        <v>72</v>
      </c>
      <c r="J59" s="61">
        <f>J79</f>
        <v>0</v>
      </c>
      <c r="L59" s="30"/>
      <c r="AU59" s="15" t="s">
        <v>116</v>
      </c>
    </row>
    <row r="60" spans="2:47" s="1" customFormat="1" ht="21.75" customHeight="1">
      <c r="B60" s="30"/>
      <c r="L60" s="30"/>
    </row>
    <row r="61" spans="2:47" s="1" customFormat="1" ht="6.95" customHeight="1"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30"/>
    </row>
    <row r="65" spans="2:65" s="1" customFormat="1" ht="6.95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30"/>
    </row>
    <row r="66" spans="2:65" s="1" customFormat="1" ht="24.95" customHeight="1">
      <c r="B66" s="30"/>
      <c r="C66" s="19" t="s">
        <v>117</v>
      </c>
      <c r="L66" s="30"/>
    </row>
    <row r="67" spans="2:65" s="1" customFormat="1" ht="6.95" customHeight="1">
      <c r="B67" s="30"/>
      <c r="L67" s="30"/>
    </row>
    <row r="68" spans="2:65" s="1" customFormat="1" ht="12" customHeight="1">
      <c r="B68" s="30"/>
      <c r="C68" s="25" t="s">
        <v>17</v>
      </c>
      <c r="L68" s="30"/>
    </row>
    <row r="69" spans="2:65" s="1" customFormat="1" ht="16.5" customHeight="1">
      <c r="B69" s="30"/>
      <c r="E69" s="286" t="str">
        <f>E7</f>
        <v>Oprava DŘT v žst. Bohumín</v>
      </c>
      <c r="F69" s="287"/>
      <c r="G69" s="287"/>
      <c r="H69" s="287"/>
      <c r="L69" s="30"/>
    </row>
    <row r="70" spans="2:65" s="1" customFormat="1" ht="12" customHeight="1">
      <c r="B70" s="30"/>
      <c r="C70" s="25" t="s">
        <v>111</v>
      </c>
      <c r="L70" s="30"/>
    </row>
    <row r="71" spans="2:65" s="1" customFormat="1" ht="16.5" customHeight="1">
      <c r="B71" s="30"/>
      <c r="E71" s="276" t="str">
        <f>E9</f>
        <v>PS03 - Trafostanice T3 Bohumín - Komunikace</v>
      </c>
      <c r="F71" s="285"/>
      <c r="G71" s="285"/>
      <c r="H71" s="285"/>
      <c r="L71" s="30"/>
    </row>
    <row r="72" spans="2:65" s="1" customFormat="1" ht="6.95" customHeight="1">
      <c r="B72" s="30"/>
      <c r="L72" s="30"/>
    </row>
    <row r="73" spans="2:65" s="1" customFormat="1" ht="12" customHeight="1">
      <c r="B73" s="30"/>
      <c r="C73" s="25" t="s">
        <v>20</v>
      </c>
      <c r="F73" s="23" t="str">
        <f>F12</f>
        <v xml:space="preserve"> </v>
      </c>
      <c r="I73" s="25" t="s">
        <v>22</v>
      </c>
      <c r="J73" s="47" t="str">
        <f>IF(J12="","",J12)</f>
        <v>9. 1. 2023</v>
      </c>
      <c r="L73" s="30"/>
    </row>
    <row r="74" spans="2:65" s="1" customFormat="1" ht="6.95" customHeight="1">
      <c r="B74" s="30"/>
      <c r="L74" s="30"/>
    </row>
    <row r="75" spans="2:65" s="1" customFormat="1" ht="15.2" customHeight="1">
      <c r="B75" s="30"/>
      <c r="C75" s="25" t="s">
        <v>24</v>
      </c>
      <c r="F75" s="23" t="str">
        <f>E15</f>
        <v>Správa železnic, s.o.</v>
      </c>
      <c r="I75" s="25" t="s">
        <v>32</v>
      </c>
      <c r="J75" s="28" t="str">
        <f>E21</f>
        <v>Petr Kudělka</v>
      </c>
      <c r="L75" s="30"/>
    </row>
    <row r="76" spans="2:65" s="1" customFormat="1" ht="15.2" customHeight="1">
      <c r="B76" s="30"/>
      <c r="C76" s="25" t="s">
        <v>30</v>
      </c>
      <c r="F76" s="23" t="str">
        <f>IF(E18="","",E18)</f>
        <v>Vyplň údaj</v>
      </c>
      <c r="I76" s="25" t="s">
        <v>37</v>
      </c>
      <c r="J76" s="28" t="str">
        <f>E24</f>
        <v>Petr Kudělka</v>
      </c>
      <c r="L76" s="30"/>
    </row>
    <row r="77" spans="2:65" s="1" customFormat="1" ht="10.35" customHeight="1">
      <c r="B77" s="30"/>
      <c r="L77" s="30"/>
    </row>
    <row r="78" spans="2:65" s="8" customFormat="1" ht="29.25" customHeight="1">
      <c r="B78" s="97"/>
      <c r="C78" s="98" t="s">
        <v>118</v>
      </c>
      <c r="D78" s="99" t="s">
        <v>59</v>
      </c>
      <c r="E78" s="99" t="s">
        <v>55</v>
      </c>
      <c r="F78" s="99" t="s">
        <v>56</v>
      </c>
      <c r="G78" s="99" t="s">
        <v>119</v>
      </c>
      <c r="H78" s="99" t="s">
        <v>120</v>
      </c>
      <c r="I78" s="99" t="s">
        <v>121</v>
      </c>
      <c r="J78" s="99" t="s">
        <v>115</v>
      </c>
      <c r="K78" s="100" t="s">
        <v>122</v>
      </c>
      <c r="L78" s="97"/>
      <c r="M78" s="54" t="s">
        <v>3</v>
      </c>
      <c r="N78" s="55" t="s">
        <v>44</v>
      </c>
      <c r="O78" s="55" t="s">
        <v>123</v>
      </c>
      <c r="P78" s="55" t="s">
        <v>124</v>
      </c>
      <c r="Q78" s="55" t="s">
        <v>125</v>
      </c>
      <c r="R78" s="55" t="s">
        <v>126</v>
      </c>
      <c r="S78" s="55" t="s">
        <v>127</v>
      </c>
      <c r="T78" s="56" t="s">
        <v>128</v>
      </c>
    </row>
    <row r="79" spans="2:65" s="1" customFormat="1" ht="22.7" customHeight="1">
      <c r="B79" s="30"/>
      <c r="C79" s="59" t="s">
        <v>129</v>
      </c>
      <c r="J79" s="101">
        <f>BK79</f>
        <v>0</v>
      </c>
      <c r="L79" s="30"/>
      <c r="M79" s="57"/>
      <c r="N79" s="48"/>
      <c r="O79" s="48"/>
      <c r="P79" s="102">
        <f>SUM(P80:P116)</f>
        <v>0</v>
      </c>
      <c r="Q79" s="48"/>
      <c r="R79" s="102">
        <f>SUM(R80:R116)</f>
        <v>0</v>
      </c>
      <c r="S79" s="48"/>
      <c r="T79" s="103">
        <f>SUM(T80:T116)</f>
        <v>2.1999999999999999E-2</v>
      </c>
      <c r="AT79" s="15" t="s">
        <v>73</v>
      </c>
      <c r="AU79" s="15" t="s">
        <v>116</v>
      </c>
      <c r="BK79" s="104">
        <f>SUM(BK80:BK116)</f>
        <v>0</v>
      </c>
    </row>
    <row r="80" spans="2:65" s="1" customFormat="1" ht="24.2" customHeight="1">
      <c r="B80" s="105"/>
      <c r="C80" s="106" t="s">
        <v>82</v>
      </c>
      <c r="D80" s="106" t="s">
        <v>130</v>
      </c>
      <c r="E80" s="107" t="s">
        <v>131</v>
      </c>
      <c r="F80" s="108" t="s">
        <v>132</v>
      </c>
      <c r="G80" s="109" t="s">
        <v>133</v>
      </c>
      <c r="H80" s="110">
        <v>610</v>
      </c>
      <c r="I80" s="111"/>
      <c r="J80" s="112">
        <f t="shared" ref="J80:J96" si="0">ROUND(I80*H80,2)</f>
        <v>0</v>
      </c>
      <c r="K80" s="108" t="s">
        <v>134</v>
      </c>
      <c r="L80" s="113"/>
      <c r="M80" s="114" t="s">
        <v>3</v>
      </c>
      <c r="N80" s="115" t="s">
        <v>45</v>
      </c>
      <c r="P80" s="116">
        <f t="shared" ref="P80:P96" si="1">O80*H80</f>
        <v>0</v>
      </c>
      <c r="Q80" s="116">
        <v>0</v>
      </c>
      <c r="R80" s="116">
        <f t="shared" ref="R80:R96" si="2">Q80*H80</f>
        <v>0</v>
      </c>
      <c r="S80" s="116">
        <v>0</v>
      </c>
      <c r="T80" s="117">
        <f t="shared" ref="T80:T96" si="3">S80*H80</f>
        <v>0</v>
      </c>
      <c r="AR80" s="118" t="s">
        <v>135</v>
      </c>
      <c r="AT80" s="118" t="s">
        <v>130</v>
      </c>
      <c r="AU80" s="118" t="s">
        <v>74</v>
      </c>
      <c r="AY80" s="15" t="s">
        <v>136</v>
      </c>
      <c r="BE80" s="119">
        <f t="shared" ref="BE80:BE96" si="4">IF(N80="základní",J80,0)</f>
        <v>0</v>
      </c>
      <c r="BF80" s="119">
        <f t="shared" ref="BF80:BF96" si="5">IF(N80="snížená",J80,0)</f>
        <v>0</v>
      </c>
      <c r="BG80" s="119">
        <f t="shared" ref="BG80:BG96" si="6">IF(N80="zákl. přenesená",J80,0)</f>
        <v>0</v>
      </c>
      <c r="BH80" s="119">
        <f t="shared" ref="BH80:BH96" si="7">IF(N80="sníž. přenesená",J80,0)</f>
        <v>0</v>
      </c>
      <c r="BI80" s="119">
        <f t="shared" ref="BI80:BI96" si="8">IF(N80="nulová",J80,0)</f>
        <v>0</v>
      </c>
      <c r="BJ80" s="15" t="s">
        <v>82</v>
      </c>
      <c r="BK80" s="119">
        <f t="shared" ref="BK80:BK96" si="9">ROUND(I80*H80,2)</f>
        <v>0</v>
      </c>
      <c r="BL80" s="15" t="s">
        <v>137</v>
      </c>
      <c r="BM80" s="118" t="s">
        <v>138</v>
      </c>
    </row>
    <row r="81" spans="2:65" s="1" customFormat="1" ht="16.5" customHeight="1">
      <c r="B81" s="105"/>
      <c r="C81" s="120" t="s">
        <v>84</v>
      </c>
      <c r="D81" s="120" t="s">
        <v>139</v>
      </c>
      <c r="E81" s="121" t="s">
        <v>140</v>
      </c>
      <c r="F81" s="122" t="s">
        <v>141</v>
      </c>
      <c r="G81" s="123" t="s">
        <v>133</v>
      </c>
      <c r="H81" s="124">
        <v>610</v>
      </c>
      <c r="I81" s="125"/>
      <c r="J81" s="126">
        <f t="shared" si="0"/>
        <v>0</v>
      </c>
      <c r="K81" s="122" t="s">
        <v>134</v>
      </c>
      <c r="L81" s="30"/>
      <c r="M81" s="127" t="s">
        <v>3</v>
      </c>
      <c r="N81" s="128" t="s">
        <v>45</v>
      </c>
      <c r="P81" s="116">
        <f t="shared" si="1"/>
        <v>0</v>
      </c>
      <c r="Q81" s="116">
        <v>0</v>
      </c>
      <c r="R81" s="116">
        <f t="shared" si="2"/>
        <v>0</v>
      </c>
      <c r="S81" s="116">
        <v>0</v>
      </c>
      <c r="T81" s="117">
        <f t="shared" si="3"/>
        <v>0</v>
      </c>
      <c r="AR81" s="118" t="s">
        <v>142</v>
      </c>
      <c r="AT81" s="118" t="s">
        <v>139</v>
      </c>
      <c r="AU81" s="118" t="s">
        <v>74</v>
      </c>
      <c r="AY81" s="15" t="s">
        <v>136</v>
      </c>
      <c r="BE81" s="119">
        <f t="shared" si="4"/>
        <v>0</v>
      </c>
      <c r="BF81" s="119">
        <f t="shared" si="5"/>
        <v>0</v>
      </c>
      <c r="BG81" s="119">
        <f t="shared" si="6"/>
        <v>0</v>
      </c>
      <c r="BH81" s="119">
        <f t="shared" si="7"/>
        <v>0</v>
      </c>
      <c r="BI81" s="119">
        <f t="shared" si="8"/>
        <v>0</v>
      </c>
      <c r="BJ81" s="15" t="s">
        <v>82</v>
      </c>
      <c r="BK81" s="119">
        <f t="shared" si="9"/>
        <v>0</v>
      </c>
      <c r="BL81" s="15" t="s">
        <v>142</v>
      </c>
      <c r="BM81" s="118" t="s">
        <v>143</v>
      </c>
    </row>
    <row r="82" spans="2:65" s="1" customFormat="1" ht="24.2" customHeight="1">
      <c r="B82" s="105"/>
      <c r="C82" s="106" t="s">
        <v>144</v>
      </c>
      <c r="D82" s="106" t="s">
        <v>130</v>
      </c>
      <c r="E82" s="107" t="s">
        <v>145</v>
      </c>
      <c r="F82" s="108" t="s">
        <v>146</v>
      </c>
      <c r="G82" s="109" t="s">
        <v>133</v>
      </c>
      <c r="H82" s="110">
        <v>24</v>
      </c>
      <c r="I82" s="111"/>
      <c r="J82" s="112">
        <f t="shared" si="0"/>
        <v>0</v>
      </c>
      <c r="K82" s="108" t="s">
        <v>3</v>
      </c>
      <c r="L82" s="113"/>
      <c r="M82" s="114" t="s">
        <v>3</v>
      </c>
      <c r="N82" s="115" t="s">
        <v>45</v>
      </c>
      <c r="P82" s="116">
        <f t="shared" si="1"/>
        <v>0</v>
      </c>
      <c r="Q82" s="116">
        <v>0</v>
      </c>
      <c r="R82" s="116">
        <f t="shared" si="2"/>
        <v>0</v>
      </c>
      <c r="S82" s="116">
        <v>0</v>
      </c>
      <c r="T82" s="117">
        <f t="shared" si="3"/>
        <v>0</v>
      </c>
      <c r="AR82" s="118" t="s">
        <v>142</v>
      </c>
      <c r="AT82" s="118" t="s">
        <v>130</v>
      </c>
      <c r="AU82" s="118" t="s">
        <v>74</v>
      </c>
      <c r="AY82" s="15" t="s">
        <v>136</v>
      </c>
      <c r="BE82" s="119">
        <f t="shared" si="4"/>
        <v>0</v>
      </c>
      <c r="BF82" s="119">
        <f t="shared" si="5"/>
        <v>0</v>
      </c>
      <c r="BG82" s="119">
        <f t="shared" si="6"/>
        <v>0</v>
      </c>
      <c r="BH82" s="119">
        <f t="shared" si="7"/>
        <v>0</v>
      </c>
      <c r="BI82" s="119">
        <f t="shared" si="8"/>
        <v>0</v>
      </c>
      <c r="BJ82" s="15" t="s">
        <v>82</v>
      </c>
      <c r="BK82" s="119">
        <f t="shared" si="9"/>
        <v>0</v>
      </c>
      <c r="BL82" s="15" t="s">
        <v>142</v>
      </c>
      <c r="BM82" s="118" t="s">
        <v>147</v>
      </c>
    </row>
    <row r="83" spans="2:65" s="1" customFormat="1" ht="24.2" customHeight="1">
      <c r="B83" s="105"/>
      <c r="C83" s="120" t="s">
        <v>137</v>
      </c>
      <c r="D83" s="120" t="s">
        <v>139</v>
      </c>
      <c r="E83" s="121" t="s">
        <v>148</v>
      </c>
      <c r="F83" s="122" t="s">
        <v>149</v>
      </c>
      <c r="G83" s="123" t="s">
        <v>150</v>
      </c>
      <c r="H83" s="124">
        <v>2</v>
      </c>
      <c r="I83" s="125"/>
      <c r="J83" s="126">
        <f t="shared" si="0"/>
        <v>0</v>
      </c>
      <c r="K83" s="122" t="s">
        <v>134</v>
      </c>
      <c r="L83" s="30"/>
      <c r="M83" s="127" t="s">
        <v>3</v>
      </c>
      <c r="N83" s="128" t="s">
        <v>45</v>
      </c>
      <c r="P83" s="116">
        <f t="shared" si="1"/>
        <v>0</v>
      </c>
      <c r="Q83" s="116">
        <v>0</v>
      </c>
      <c r="R83" s="116">
        <f t="shared" si="2"/>
        <v>0</v>
      </c>
      <c r="S83" s="116">
        <v>0</v>
      </c>
      <c r="T83" s="117">
        <f t="shared" si="3"/>
        <v>0</v>
      </c>
      <c r="AR83" s="118" t="s">
        <v>142</v>
      </c>
      <c r="AT83" s="118" t="s">
        <v>139</v>
      </c>
      <c r="AU83" s="118" t="s">
        <v>74</v>
      </c>
      <c r="AY83" s="15" t="s">
        <v>136</v>
      </c>
      <c r="BE83" s="119">
        <f t="shared" si="4"/>
        <v>0</v>
      </c>
      <c r="BF83" s="119">
        <f t="shared" si="5"/>
        <v>0</v>
      </c>
      <c r="BG83" s="119">
        <f t="shared" si="6"/>
        <v>0</v>
      </c>
      <c r="BH83" s="119">
        <f t="shared" si="7"/>
        <v>0</v>
      </c>
      <c r="BI83" s="119">
        <f t="shared" si="8"/>
        <v>0</v>
      </c>
      <c r="BJ83" s="15" t="s">
        <v>82</v>
      </c>
      <c r="BK83" s="119">
        <f t="shared" si="9"/>
        <v>0</v>
      </c>
      <c r="BL83" s="15" t="s">
        <v>142</v>
      </c>
      <c r="BM83" s="118" t="s">
        <v>151</v>
      </c>
    </row>
    <row r="84" spans="2:65" s="1" customFormat="1" ht="24.2" customHeight="1">
      <c r="B84" s="105"/>
      <c r="C84" s="106" t="s">
        <v>152</v>
      </c>
      <c r="D84" s="106" t="s">
        <v>130</v>
      </c>
      <c r="E84" s="107" t="s">
        <v>207</v>
      </c>
      <c r="F84" s="108" t="s">
        <v>208</v>
      </c>
      <c r="G84" s="109" t="s">
        <v>133</v>
      </c>
      <c r="H84" s="110">
        <v>20</v>
      </c>
      <c r="I84" s="111"/>
      <c r="J84" s="112">
        <f t="shared" si="0"/>
        <v>0</v>
      </c>
      <c r="K84" s="108" t="s">
        <v>134</v>
      </c>
      <c r="L84" s="113"/>
      <c r="M84" s="114" t="s">
        <v>3</v>
      </c>
      <c r="N84" s="115" t="s">
        <v>45</v>
      </c>
      <c r="P84" s="116">
        <f t="shared" si="1"/>
        <v>0</v>
      </c>
      <c r="Q84" s="116">
        <v>0</v>
      </c>
      <c r="R84" s="116">
        <f t="shared" si="2"/>
        <v>0</v>
      </c>
      <c r="S84" s="116">
        <v>0</v>
      </c>
      <c r="T84" s="117">
        <f t="shared" si="3"/>
        <v>0</v>
      </c>
      <c r="AR84" s="118" t="s">
        <v>135</v>
      </c>
      <c r="AT84" s="118" t="s">
        <v>130</v>
      </c>
      <c r="AU84" s="118" t="s">
        <v>74</v>
      </c>
      <c r="AY84" s="15" t="s">
        <v>136</v>
      </c>
      <c r="BE84" s="119">
        <f t="shared" si="4"/>
        <v>0</v>
      </c>
      <c r="BF84" s="119">
        <f t="shared" si="5"/>
        <v>0</v>
      </c>
      <c r="BG84" s="119">
        <f t="shared" si="6"/>
        <v>0</v>
      </c>
      <c r="BH84" s="119">
        <f t="shared" si="7"/>
        <v>0</v>
      </c>
      <c r="BI84" s="119">
        <f t="shared" si="8"/>
        <v>0</v>
      </c>
      <c r="BJ84" s="15" t="s">
        <v>82</v>
      </c>
      <c r="BK84" s="119">
        <f t="shared" si="9"/>
        <v>0</v>
      </c>
      <c r="BL84" s="15" t="s">
        <v>137</v>
      </c>
      <c r="BM84" s="118" t="s">
        <v>209</v>
      </c>
    </row>
    <row r="85" spans="2:65" s="1" customFormat="1" ht="21.75" customHeight="1">
      <c r="B85" s="105"/>
      <c r="C85" s="106" t="s">
        <v>156</v>
      </c>
      <c r="D85" s="106" t="s">
        <v>130</v>
      </c>
      <c r="E85" s="107" t="s">
        <v>211</v>
      </c>
      <c r="F85" s="108" t="s">
        <v>212</v>
      </c>
      <c r="G85" s="109" t="s">
        <v>150</v>
      </c>
      <c r="H85" s="110">
        <v>2</v>
      </c>
      <c r="I85" s="111"/>
      <c r="J85" s="112">
        <f t="shared" si="0"/>
        <v>0</v>
      </c>
      <c r="K85" s="108" t="s">
        <v>134</v>
      </c>
      <c r="L85" s="113"/>
      <c r="M85" s="114" t="s">
        <v>3</v>
      </c>
      <c r="N85" s="115" t="s">
        <v>45</v>
      </c>
      <c r="P85" s="116">
        <f t="shared" si="1"/>
        <v>0</v>
      </c>
      <c r="Q85" s="116">
        <v>0</v>
      </c>
      <c r="R85" s="116">
        <f t="shared" si="2"/>
        <v>0</v>
      </c>
      <c r="S85" s="116">
        <v>0</v>
      </c>
      <c r="T85" s="117">
        <f t="shared" si="3"/>
        <v>0</v>
      </c>
      <c r="AR85" s="118" t="s">
        <v>135</v>
      </c>
      <c r="AT85" s="118" t="s">
        <v>130</v>
      </c>
      <c r="AU85" s="118" t="s">
        <v>74</v>
      </c>
      <c r="AY85" s="15" t="s">
        <v>136</v>
      </c>
      <c r="BE85" s="119">
        <f t="shared" si="4"/>
        <v>0</v>
      </c>
      <c r="BF85" s="119">
        <f t="shared" si="5"/>
        <v>0</v>
      </c>
      <c r="BG85" s="119">
        <f t="shared" si="6"/>
        <v>0</v>
      </c>
      <c r="BH85" s="119">
        <f t="shared" si="7"/>
        <v>0</v>
      </c>
      <c r="BI85" s="119">
        <f t="shared" si="8"/>
        <v>0</v>
      </c>
      <c r="BJ85" s="15" t="s">
        <v>82</v>
      </c>
      <c r="BK85" s="119">
        <f t="shared" si="9"/>
        <v>0</v>
      </c>
      <c r="BL85" s="15" t="s">
        <v>137</v>
      </c>
      <c r="BM85" s="118" t="s">
        <v>213</v>
      </c>
    </row>
    <row r="86" spans="2:65" s="1" customFormat="1" ht="37.700000000000003" customHeight="1">
      <c r="B86" s="105"/>
      <c r="C86" s="120" t="s">
        <v>160</v>
      </c>
      <c r="D86" s="120" t="s">
        <v>139</v>
      </c>
      <c r="E86" s="121" t="s">
        <v>214</v>
      </c>
      <c r="F86" s="122" t="s">
        <v>215</v>
      </c>
      <c r="G86" s="123" t="s">
        <v>133</v>
      </c>
      <c r="H86" s="124">
        <v>20</v>
      </c>
      <c r="I86" s="125"/>
      <c r="J86" s="126">
        <f t="shared" si="0"/>
        <v>0</v>
      </c>
      <c r="K86" s="122" t="s">
        <v>134</v>
      </c>
      <c r="L86" s="30"/>
      <c r="M86" s="127" t="s">
        <v>3</v>
      </c>
      <c r="N86" s="128" t="s">
        <v>45</v>
      </c>
      <c r="P86" s="116">
        <f t="shared" si="1"/>
        <v>0</v>
      </c>
      <c r="Q86" s="116">
        <v>0</v>
      </c>
      <c r="R86" s="116">
        <f t="shared" si="2"/>
        <v>0</v>
      </c>
      <c r="S86" s="116">
        <v>0</v>
      </c>
      <c r="T86" s="117">
        <f t="shared" si="3"/>
        <v>0</v>
      </c>
      <c r="AR86" s="118" t="s">
        <v>142</v>
      </c>
      <c r="AT86" s="118" t="s">
        <v>139</v>
      </c>
      <c r="AU86" s="118" t="s">
        <v>74</v>
      </c>
      <c r="AY86" s="15" t="s">
        <v>136</v>
      </c>
      <c r="BE86" s="119">
        <f t="shared" si="4"/>
        <v>0</v>
      </c>
      <c r="BF86" s="119">
        <f t="shared" si="5"/>
        <v>0</v>
      </c>
      <c r="BG86" s="119">
        <f t="shared" si="6"/>
        <v>0</v>
      </c>
      <c r="BH86" s="119">
        <f t="shared" si="7"/>
        <v>0</v>
      </c>
      <c r="BI86" s="119">
        <f t="shared" si="8"/>
        <v>0</v>
      </c>
      <c r="BJ86" s="15" t="s">
        <v>82</v>
      </c>
      <c r="BK86" s="119">
        <f t="shared" si="9"/>
        <v>0</v>
      </c>
      <c r="BL86" s="15" t="s">
        <v>142</v>
      </c>
      <c r="BM86" s="118" t="s">
        <v>216</v>
      </c>
    </row>
    <row r="87" spans="2:65" s="1" customFormat="1" ht="16.5" customHeight="1">
      <c r="B87" s="105"/>
      <c r="C87" s="106" t="s">
        <v>135</v>
      </c>
      <c r="D87" s="106" t="s">
        <v>130</v>
      </c>
      <c r="E87" s="107" t="s">
        <v>218</v>
      </c>
      <c r="F87" s="108" t="s">
        <v>219</v>
      </c>
      <c r="G87" s="109" t="s">
        <v>133</v>
      </c>
      <c r="H87" s="110">
        <v>20</v>
      </c>
      <c r="I87" s="111"/>
      <c r="J87" s="112">
        <f t="shared" si="0"/>
        <v>0</v>
      </c>
      <c r="K87" s="108" t="s">
        <v>134</v>
      </c>
      <c r="L87" s="113"/>
      <c r="M87" s="114" t="s">
        <v>3</v>
      </c>
      <c r="N87" s="115" t="s">
        <v>45</v>
      </c>
      <c r="P87" s="116">
        <f t="shared" si="1"/>
        <v>0</v>
      </c>
      <c r="Q87" s="116">
        <v>0</v>
      </c>
      <c r="R87" s="116">
        <f t="shared" si="2"/>
        <v>0</v>
      </c>
      <c r="S87" s="116">
        <v>0</v>
      </c>
      <c r="T87" s="117">
        <f t="shared" si="3"/>
        <v>0</v>
      </c>
      <c r="AR87" s="118" t="s">
        <v>142</v>
      </c>
      <c r="AT87" s="118" t="s">
        <v>130</v>
      </c>
      <c r="AU87" s="118" t="s">
        <v>74</v>
      </c>
      <c r="AY87" s="15" t="s">
        <v>136</v>
      </c>
      <c r="BE87" s="119">
        <f t="shared" si="4"/>
        <v>0</v>
      </c>
      <c r="BF87" s="119">
        <f t="shared" si="5"/>
        <v>0</v>
      </c>
      <c r="BG87" s="119">
        <f t="shared" si="6"/>
        <v>0</v>
      </c>
      <c r="BH87" s="119">
        <f t="shared" si="7"/>
        <v>0</v>
      </c>
      <c r="BI87" s="119">
        <f t="shared" si="8"/>
        <v>0</v>
      </c>
      <c r="BJ87" s="15" t="s">
        <v>82</v>
      </c>
      <c r="BK87" s="119">
        <f t="shared" si="9"/>
        <v>0</v>
      </c>
      <c r="BL87" s="15" t="s">
        <v>142</v>
      </c>
      <c r="BM87" s="118" t="s">
        <v>220</v>
      </c>
    </row>
    <row r="88" spans="2:65" s="1" customFormat="1" ht="33" customHeight="1">
      <c r="B88" s="105"/>
      <c r="C88" s="120" t="s">
        <v>167</v>
      </c>
      <c r="D88" s="120" t="s">
        <v>139</v>
      </c>
      <c r="E88" s="121" t="s">
        <v>222</v>
      </c>
      <c r="F88" s="122" t="s">
        <v>223</v>
      </c>
      <c r="G88" s="123" t="s">
        <v>133</v>
      </c>
      <c r="H88" s="124">
        <v>20</v>
      </c>
      <c r="I88" s="125"/>
      <c r="J88" s="126">
        <f t="shared" si="0"/>
        <v>0</v>
      </c>
      <c r="K88" s="122" t="s">
        <v>134</v>
      </c>
      <c r="L88" s="30"/>
      <c r="M88" s="127" t="s">
        <v>3</v>
      </c>
      <c r="N88" s="128" t="s">
        <v>45</v>
      </c>
      <c r="P88" s="116">
        <f t="shared" si="1"/>
        <v>0</v>
      </c>
      <c r="Q88" s="116">
        <v>0</v>
      </c>
      <c r="R88" s="116">
        <f t="shared" si="2"/>
        <v>0</v>
      </c>
      <c r="S88" s="116">
        <v>0</v>
      </c>
      <c r="T88" s="117">
        <f t="shared" si="3"/>
        <v>0</v>
      </c>
      <c r="AR88" s="118" t="s">
        <v>142</v>
      </c>
      <c r="AT88" s="118" t="s">
        <v>139</v>
      </c>
      <c r="AU88" s="118" t="s">
        <v>74</v>
      </c>
      <c r="AY88" s="15" t="s">
        <v>136</v>
      </c>
      <c r="BE88" s="119">
        <f t="shared" si="4"/>
        <v>0</v>
      </c>
      <c r="BF88" s="119">
        <f t="shared" si="5"/>
        <v>0</v>
      </c>
      <c r="BG88" s="119">
        <f t="shared" si="6"/>
        <v>0</v>
      </c>
      <c r="BH88" s="119">
        <f t="shared" si="7"/>
        <v>0</v>
      </c>
      <c r="BI88" s="119">
        <f t="shared" si="8"/>
        <v>0</v>
      </c>
      <c r="BJ88" s="15" t="s">
        <v>82</v>
      </c>
      <c r="BK88" s="119">
        <f t="shared" si="9"/>
        <v>0</v>
      </c>
      <c r="BL88" s="15" t="s">
        <v>142</v>
      </c>
      <c r="BM88" s="118" t="s">
        <v>224</v>
      </c>
    </row>
    <row r="89" spans="2:65" s="1" customFormat="1" ht="16.5" customHeight="1">
      <c r="B89" s="105"/>
      <c r="C89" s="106" t="s">
        <v>171</v>
      </c>
      <c r="D89" s="106" t="s">
        <v>130</v>
      </c>
      <c r="E89" s="107" t="s">
        <v>226</v>
      </c>
      <c r="F89" s="108" t="s">
        <v>227</v>
      </c>
      <c r="G89" s="109" t="s">
        <v>133</v>
      </c>
      <c r="H89" s="110">
        <v>30</v>
      </c>
      <c r="I89" s="111"/>
      <c r="J89" s="112">
        <f t="shared" si="0"/>
        <v>0</v>
      </c>
      <c r="K89" s="108" t="s">
        <v>134</v>
      </c>
      <c r="L89" s="113"/>
      <c r="M89" s="114" t="s">
        <v>3</v>
      </c>
      <c r="N89" s="115" t="s">
        <v>45</v>
      </c>
      <c r="P89" s="116">
        <f t="shared" si="1"/>
        <v>0</v>
      </c>
      <c r="Q89" s="116">
        <v>0</v>
      </c>
      <c r="R89" s="116">
        <f t="shared" si="2"/>
        <v>0</v>
      </c>
      <c r="S89" s="116">
        <v>0</v>
      </c>
      <c r="T89" s="117">
        <f t="shared" si="3"/>
        <v>0</v>
      </c>
      <c r="AR89" s="118" t="s">
        <v>142</v>
      </c>
      <c r="AT89" s="118" t="s">
        <v>130</v>
      </c>
      <c r="AU89" s="118" t="s">
        <v>74</v>
      </c>
      <c r="AY89" s="15" t="s">
        <v>136</v>
      </c>
      <c r="BE89" s="119">
        <f t="shared" si="4"/>
        <v>0</v>
      </c>
      <c r="BF89" s="119">
        <f t="shared" si="5"/>
        <v>0</v>
      </c>
      <c r="BG89" s="119">
        <f t="shared" si="6"/>
        <v>0</v>
      </c>
      <c r="BH89" s="119">
        <f t="shared" si="7"/>
        <v>0</v>
      </c>
      <c r="BI89" s="119">
        <f t="shared" si="8"/>
        <v>0</v>
      </c>
      <c r="BJ89" s="15" t="s">
        <v>82</v>
      </c>
      <c r="BK89" s="119">
        <f t="shared" si="9"/>
        <v>0</v>
      </c>
      <c r="BL89" s="15" t="s">
        <v>142</v>
      </c>
      <c r="BM89" s="118" t="s">
        <v>467</v>
      </c>
    </row>
    <row r="90" spans="2:65" s="1" customFormat="1" ht="16.5" customHeight="1">
      <c r="B90" s="105"/>
      <c r="C90" s="120" t="s">
        <v>175</v>
      </c>
      <c r="D90" s="120" t="s">
        <v>139</v>
      </c>
      <c r="E90" s="121" t="s">
        <v>230</v>
      </c>
      <c r="F90" s="122" t="s">
        <v>231</v>
      </c>
      <c r="G90" s="123" t="s">
        <v>150</v>
      </c>
      <c r="H90" s="124">
        <v>30</v>
      </c>
      <c r="I90" s="125"/>
      <c r="J90" s="126">
        <f t="shared" si="0"/>
        <v>0</v>
      </c>
      <c r="K90" s="122" t="s">
        <v>134</v>
      </c>
      <c r="L90" s="30"/>
      <c r="M90" s="127" t="s">
        <v>3</v>
      </c>
      <c r="N90" s="128" t="s">
        <v>45</v>
      </c>
      <c r="P90" s="116">
        <f t="shared" si="1"/>
        <v>0</v>
      </c>
      <c r="Q90" s="116">
        <v>0</v>
      </c>
      <c r="R90" s="116">
        <f t="shared" si="2"/>
        <v>0</v>
      </c>
      <c r="S90" s="116">
        <v>0</v>
      </c>
      <c r="T90" s="117">
        <f t="shared" si="3"/>
        <v>0</v>
      </c>
      <c r="AR90" s="118" t="s">
        <v>142</v>
      </c>
      <c r="AT90" s="118" t="s">
        <v>139</v>
      </c>
      <c r="AU90" s="118" t="s">
        <v>74</v>
      </c>
      <c r="AY90" s="15" t="s">
        <v>136</v>
      </c>
      <c r="BE90" s="119">
        <f t="shared" si="4"/>
        <v>0</v>
      </c>
      <c r="BF90" s="119">
        <f t="shared" si="5"/>
        <v>0</v>
      </c>
      <c r="BG90" s="119">
        <f t="shared" si="6"/>
        <v>0</v>
      </c>
      <c r="BH90" s="119">
        <f t="shared" si="7"/>
        <v>0</v>
      </c>
      <c r="BI90" s="119">
        <f t="shared" si="8"/>
        <v>0</v>
      </c>
      <c r="BJ90" s="15" t="s">
        <v>82</v>
      </c>
      <c r="BK90" s="119">
        <f t="shared" si="9"/>
        <v>0</v>
      </c>
      <c r="BL90" s="15" t="s">
        <v>142</v>
      </c>
      <c r="BM90" s="118" t="s">
        <v>468</v>
      </c>
    </row>
    <row r="91" spans="2:65" s="1" customFormat="1" ht="16.5" customHeight="1">
      <c r="B91" s="105"/>
      <c r="C91" s="106" t="s">
        <v>179</v>
      </c>
      <c r="D91" s="106" t="s">
        <v>130</v>
      </c>
      <c r="E91" s="107" t="s">
        <v>234</v>
      </c>
      <c r="F91" s="108" t="s">
        <v>235</v>
      </c>
      <c r="G91" s="109" t="s">
        <v>150</v>
      </c>
      <c r="H91" s="110">
        <v>2</v>
      </c>
      <c r="I91" s="111"/>
      <c r="J91" s="112">
        <f t="shared" si="0"/>
        <v>0</v>
      </c>
      <c r="K91" s="108" t="s">
        <v>134</v>
      </c>
      <c r="L91" s="113"/>
      <c r="M91" s="114" t="s">
        <v>3</v>
      </c>
      <c r="N91" s="115" t="s">
        <v>45</v>
      </c>
      <c r="P91" s="116">
        <f t="shared" si="1"/>
        <v>0</v>
      </c>
      <c r="Q91" s="116">
        <v>0</v>
      </c>
      <c r="R91" s="116">
        <f t="shared" si="2"/>
        <v>0</v>
      </c>
      <c r="S91" s="116">
        <v>0</v>
      </c>
      <c r="T91" s="117">
        <f t="shared" si="3"/>
        <v>0</v>
      </c>
      <c r="AR91" s="118" t="s">
        <v>142</v>
      </c>
      <c r="AT91" s="118" t="s">
        <v>130</v>
      </c>
      <c r="AU91" s="118" t="s">
        <v>74</v>
      </c>
      <c r="AY91" s="15" t="s">
        <v>136</v>
      </c>
      <c r="BE91" s="119">
        <f t="shared" si="4"/>
        <v>0</v>
      </c>
      <c r="BF91" s="119">
        <f t="shared" si="5"/>
        <v>0</v>
      </c>
      <c r="BG91" s="119">
        <f t="shared" si="6"/>
        <v>0</v>
      </c>
      <c r="BH91" s="119">
        <f t="shared" si="7"/>
        <v>0</v>
      </c>
      <c r="BI91" s="119">
        <f t="shared" si="8"/>
        <v>0</v>
      </c>
      <c r="BJ91" s="15" t="s">
        <v>82</v>
      </c>
      <c r="BK91" s="119">
        <f t="shared" si="9"/>
        <v>0</v>
      </c>
      <c r="BL91" s="15" t="s">
        <v>142</v>
      </c>
      <c r="BM91" s="118" t="s">
        <v>469</v>
      </c>
    </row>
    <row r="92" spans="2:65" s="1" customFormat="1" ht="16.5" customHeight="1">
      <c r="B92" s="105"/>
      <c r="C92" s="120" t="s">
        <v>183</v>
      </c>
      <c r="D92" s="120" t="s">
        <v>139</v>
      </c>
      <c r="E92" s="121" t="s">
        <v>238</v>
      </c>
      <c r="F92" s="122" t="s">
        <v>239</v>
      </c>
      <c r="G92" s="123" t="s">
        <v>150</v>
      </c>
      <c r="H92" s="124">
        <v>2</v>
      </c>
      <c r="I92" s="125"/>
      <c r="J92" s="126">
        <f t="shared" si="0"/>
        <v>0</v>
      </c>
      <c r="K92" s="122" t="s">
        <v>134</v>
      </c>
      <c r="L92" s="30"/>
      <c r="M92" s="127" t="s">
        <v>3</v>
      </c>
      <c r="N92" s="128" t="s">
        <v>45</v>
      </c>
      <c r="P92" s="116">
        <f t="shared" si="1"/>
        <v>0</v>
      </c>
      <c r="Q92" s="116">
        <v>0</v>
      </c>
      <c r="R92" s="116">
        <f t="shared" si="2"/>
        <v>0</v>
      </c>
      <c r="S92" s="116">
        <v>0</v>
      </c>
      <c r="T92" s="117">
        <f t="shared" si="3"/>
        <v>0</v>
      </c>
      <c r="AR92" s="118" t="s">
        <v>142</v>
      </c>
      <c r="AT92" s="118" t="s">
        <v>139</v>
      </c>
      <c r="AU92" s="118" t="s">
        <v>74</v>
      </c>
      <c r="AY92" s="15" t="s">
        <v>136</v>
      </c>
      <c r="BE92" s="119">
        <f t="shared" si="4"/>
        <v>0</v>
      </c>
      <c r="BF92" s="119">
        <f t="shared" si="5"/>
        <v>0</v>
      </c>
      <c r="BG92" s="119">
        <f t="shared" si="6"/>
        <v>0</v>
      </c>
      <c r="BH92" s="119">
        <f t="shared" si="7"/>
        <v>0</v>
      </c>
      <c r="BI92" s="119">
        <f t="shared" si="8"/>
        <v>0</v>
      </c>
      <c r="BJ92" s="15" t="s">
        <v>82</v>
      </c>
      <c r="BK92" s="119">
        <f t="shared" si="9"/>
        <v>0</v>
      </c>
      <c r="BL92" s="15" t="s">
        <v>142</v>
      </c>
      <c r="BM92" s="118" t="s">
        <v>470</v>
      </c>
    </row>
    <row r="93" spans="2:65" s="1" customFormat="1" ht="16.5" customHeight="1">
      <c r="B93" s="105"/>
      <c r="C93" s="106" t="s">
        <v>187</v>
      </c>
      <c r="D93" s="106" t="s">
        <v>130</v>
      </c>
      <c r="E93" s="107" t="s">
        <v>242</v>
      </c>
      <c r="F93" s="108" t="s">
        <v>243</v>
      </c>
      <c r="G93" s="109" t="s">
        <v>133</v>
      </c>
      <c r="H93" s="110">
        <v>7</v>
      </c>
      <c r="I93" s="111"/>
      <c r="J93" s="112">
        <f t="shared" si="0"/>
        <v>0</v>
      </c>
      <c r="K93" s="108" t="s">
        <v>134</v>
      </c>
      <c r="L93" s="113"/>
      <c r="M93" s="114" t="s">
        <v>3</v>
      </c>
      <c r="N93" s="115" t="s">
        <v>45</v>
      </c>
      <c r="P93" s="116">
        <f t="shared" si="1"/>
        <v>0</v>
      </c>
      <c r="Q93" s="116">
        <v>0</v>
      </c>
      <c r="R93" s="116">
        <f t="shared" si="2"/>
        <v>0</v>
      </c>
      <c r="S93" s="116">
        <v>0</v>
      </c>
      <c r="T93" s="117">
        <f t="shared" si="3"/>
        <v>0</v>
      </c>
      <c r="AR93" s="118" t="s">
        <v>142</v>
      </c>
      <c r="AT93" s="118" t="s">
        <v>130</v>
      </c>
      <c r="AU93" s="118" t="s">
        <v>74</v>
      </c>
      <c r="AY93" s="15" t="s">
        <v>136</v>
      </c>
      <c r="BE93" s="119">
        <f t="shared" si="4"/>
        <v>0</v>
      </c>
      <c r="BF93" s="119">
        <f t="shared" si="5"/>
        <v>0</v>
      </c>
      <c r="BG93" s="119">
        <f t="shared" si="6"/>
        <v>0</v>
      </c>
      <c r="BH93" s="119">
        <f t="shared" si="7"/>
        <v>0</v>
      </c>
      <c r="BI93" s="119">
        <f t="shared" si="8"/>
        <v>0</v>
      </c>
      <c r="BJ93" s="15" t="s">
        <v>82</v>
      </c>
      <c r="BK93" s="119">
        <f t="shared" si="9"/>
        <v>0</v>
      </c>
      <c r="BL93" s="15" t="s">
        <v>142</v>
      </c>
      <c r="BM93" s="118" t="s">
        <v>244</v>
      </c>
    </row>
    <row r="94" spans="2:65" s="1" customFormat="1" ht="16.5" customHeight="1">
      <c r="B94" s="105"/>
      <c r="C94" s="120" t="s">
        <v>9</v>
      </c>
      <c r="D94" s="120" t="s">
        <v>139</v>
      </c>
      <c r="E94" s="121" t="s">
        <v>246</v>
      </c>
      <c r="F94" s="122" t="s">
        <v>247</v>
      </c>
      <c r="G94" s="123" t="s">
        <v>133</v>
      </c>
      <c r="H94" s="124">
        <v>7</v>
      </c>
      <c r="I94" s="125"/>
      <c r="J94" s="126">
        <f t="shared" si="0"/>
        <v>0</v>
      </c>
      <c r="K94" s="122" t="s">
        <v>134</v>
      </c>
      <c r="L94" s="30"/>
      <c r="M94" s="127" t="s">
        <v>3</v>
      </c>
      <c r="N94" s="128" t="s">
        <v>45</v>
      </c>
      <c r="P94" s="116">
        <f t="shared" si="1"/>
        <v>0</v>
      </c>
      <c r="Q94" s="116">
        <v>0</v>
      </c>
      <c r="R94" s="116">
        <f t="shared" si="2"/>
        <v>0</v>
      </c>
      <c r="S94" s="116">
        <v>0</v>
      </c>
      <c r="T94" s="117">
        <f t="shared" si="3"/>
        <v>0</v>
      </c>
      <c r="AR94" s="118" t="s">
        <v>142</v>
      </c>
      <c r="AT94" s="118" t="s">
        <v>139</v>
      </c>
      <c r="AU94" s="118" t="s">
        <v>74</v>
      </c>
      <c r="AY94" s="15" t="s">
        <v>136</v>
      </c>
      <c r="BE94" s="119">
        <f t="shared" si="4"/>
        <v>0</v>
      </c>
      <c r="BF94" s="119">
        <f t="shared" si="5"/>
        <v>0</v>
      </c>
      <c r="BG94" s="119">
        <f t="shared" si="6"/>
        <v>0</v>
      </c>
      <c r="BH94" s="119">
        <f t="shared" si="7"/>
        <v>0</v>
      </c>
      <c r="BI94" s="119">
        <f t="shared" si="8"/>
        <v>0</v>
      </c>
      <c r="BJ94" s="15" t="s">
        <v>82</v>
      </c>
      <c r="BK94" s="119">
        <f t="shared" si="9"/>
        <v>0</v>
      </c>
      <c r="BL94" s="15" t="s">
        <v>142</v>
      </c>
      <c r="BM94" s="118" t="s">
        <v>248</v>
      </c>
    </row>
    <row r="95" spans="2:65" s="1" customFormat="1" ht="44.25" customHeight="1">
      <c r="B95" s="105"/>
      <c r="C95" s="120" t="s">
        <v>194</v>
      </c>
      <c r="D95" s="120" t="s">
        <v>139</v>
      </c>
      <c r="E95" s="121" t="s">
        <v>250</v>
      </c>
      <c r="F95" s="122" t="s">
        <v>251</v>
      </c>
      <c r="G95" s="123" t="s">
        <v>150</v>
      </c>
      <c r="H95" s="124">
        <v>2</v>
      </c>
      <c r="I95" s="125"/>
      <c r="J95" s="126">
        <f t="shared" si="0"/>
        <v>0</v>
      </c>
      <c r="K95" s="122" t="s">
        <v>134</v>
      </c>
      <c r="L95" s="30"/>
      <c r="M95" s="127" t="s">
        <v>3</v>
      </c>
      <c r="N95" s="128" t="s">
        <v>45</v>
      </c>
      <c r="P95" s="116">
        <f t="shared" si="1"/>
        <v>0</v>
      </c>
      <c r="Q95" s="116">
        <v>0</v>
      </c>
      <c r="R95" s="116">
        <f t="shared" si="2"/>
        <v>0</v>
      </c>
      <c r="S95" s="116">
        <v>0</v>
      </c>
      <c r="T95" s="117">
        <f t="shared" si="3"/>
        <v>0</v>
      </c>
      <c r="AR95" s="118" t="s">
        <v>142</v>
      </c>
      <c r="AT95" s="118" t="s">
        <v>139</v>
      </c>
      <c r="AU95" s="118" t="s">
        <v>74</v>
      </c>
      <c r="AY95" s="15" t="s">
        <v>136</v>
      </c>
      <c r="BE95" s="119">
        <f t="shared" si="4"/>
        <v>0</v>
      </c>
      <c r="BF95" s="119">
        <f t="shared" si="5"/>
        <v>0</v>
      </c>
      <c r="BG95" s="119">
        <f t="shared" si="6"/>
        <v>0</v>
      </c>
      <c r="BH95" s="119">
        <f t="shared" si="7"/>
        <v>0</v>
      </c>
      <c r="BI95" s="119">
        <f t="shared" si="8"/>
        <v>0</v>
      </c>
      <c r="BJ95" s="15" t="s">
        <v>82</v>
      </c>
      <c r="BK95" s="119">
        <f t="shared" si="9"/>
        <v>0</v>
      </c>
      <c r="BL95" s="15" t="s">
        <v>142</v>
      </c>
      <c r="BM95" s="118" t="s">
        <v>252</v>
      </c>
    </row>
    <row r="96" spans="2:65" s="1" customFormat="1" ht="16.5" customHeight="1">
      <c r="B96" s="105"/>
      <c r="C96" s="120" t="s">
        <v>198</v>
      </c>
      <c r="D96" s="120" t="s">
        <v>139</v>
      </c>
      <c r="E96" s="121" t="s">
        <v>471</v>
      </c>
      <c r="F96" s="122" t="s">
        <v>472</v>
      </c>
      <c r="G96" s="123" t="s">
        <v>150</v>
      </c>
      <c r="H96" s="124">
        <v>1</v>
      </c>
      <c r="I96" s="125"/>
      <c r="J96" s="126">
        <f t="shared" si="0"/>
        <v>0</v>
      </c>
      <c r="K96" s="122" t="s">
        <v>473</v>
      </c>
      <c r="L96" s="30"/>
      <c r="M96" s="127" t="s">
        <v>3</v>
      </c>
      <c r="N96" s="128" t="s">
        <v>45</v>
      </c>
      <c r="P96" s="116">
        <f t="shared" si="1"/>
        <v>0</v>
      </c>
      <c r="Q96" s="116">
        <v>0</v>
      </c>
      <c r="R96" s="116">
        <f t="shared" si="2"/>
        <v>0</v>
      </c>
      <c r="S96" s="116">
        <v>2.1999999999999999E-2</v>
      </c>
      <c r="T96" s="117">
        <f t="shared" si="3"/>
        <v>2.1999999999999999E-2</v>
      </c>
      <c r="AR96" s="118" t="s">
        <v>474</v>
      </c>
      <c r="AT96" s="118" t="s">
        <v>139</v>
      </c>
      <c r="AU96" s="118" t="s">
        <v>74</v>
      </c>
      <c r="AY96" s="15" t="s">
        <v>136</v>
      </c>
      <c r="BE96" s="119">
        <f t="shared" si="4"/>
        <v>0</v>
      </c>
      <c r="BF96" s="119">
        <f t="shared" si="5"/>
        <v>0</v>
      </c>
      <c r="BG96" s="119">
        <f t="shared" si="6"/>
        <v>0</v>
      </c>
      <c r="BH96" s="119">
        <f t="shared" si="7"/>
        <v>0</v>
      </c>
      <c r="BI96" s="119">
        <f t="shared" si="8"/>
        <v>0</v>
      </c>
      <c r="BJ96" s="15" t="s">
        <v>82</v>
      </c>
      <c r="BK96" s="119">
        <f t="shared" si="9"/>
        <v>0</v>
      </c>
      <c r="BL96" s="15" t="s">
        <v>474</v>
      </c>
      <c r="BM96" s="118" t="s">
        <v>475</v>
      </c>
    </row>
    <row r="97" spans="2:65" s="1" customFormat="1">
      <c r="B97" s="30"/>
      <c r="D97" s="156" t="s">
        <v>476</v>
      </c>
      <c r="F97" s="157" t="s">
        <v>477</v>
      </c>
      <c r="I97" s="158"/>
      <c r="L97" s="30"/>
      <c r="M97" s="159"/>
      <c r="T97" s="51"/>
      <c r="AT97" s="15" t="s">
        <v>476</v>
      </c>
      <c r="AU97" s="15" t="s">
        <v>74</v>
      </c>
    </row>
    <row r="98" spans="2:65" s="1" customFormat="1" ht="16.5" customHeight="1">
      <c r="B98" s="105"/>
      <c r="C98" s="106" t="s">
        <v>202</v>
      </c>
      <c r="D98" s="106" t="s">
        <v>130</v>
      </c>
      <c r="E98" s="107" t="s">
        <v>254</v>
      </c>
      <c r="F98" s="108" t="s">
        <v>255</v>
      </c>
      <c r="G98" s="109" t="s">
        <v>256</v>
      </c>
      <c r="H98" s="110">
        <v>0.05</v>
      </c>
      <c r="I98" s="111"/>
      <c r="J98" s="112">
        <f t="shared" ref="J98:J116" si="10">ROUND(I98*H98,2)</f>
        <v>0</v>
      </c>
      <c r="K98" s="108" t="s">
        <v>134</v>
      </c>
      <c r="L98" s="113"/>
      <c r="M98" s="114" t="s">
        <v>3</v>
      </c>
      <c r="N98" s="115" t="s">
        <v>45</v>
      </c>
      <c r="P98" s="116">
        <f t="shared" ref="P98:P116" si="11">O98*H98</f>
        <v>0</v>
      </c>
      <c r="Q98" s="116">
        <v>0</v>
      </c>
      <c r="R98" s="116">
        <f t="shared" ref="R98:R116" si="12">Q98*H98</f>
        <v>0</v>
      </c>
      <c r="S98" s="116">
        <v>0</v>
      </c>
      <c r="T98" s="117">
        <f t="shared" ref="T98:T116" si="13">S98*H98</f>
        <v>0</v>
      </c>
      <c r="AR98" s="118" t="s">
        <v>142</v>
      </c>
      <c r="AT98" s="118" t="s">
        <v>130</v>
      </c>
      <c r="AU98" s="118" t="s">
        <v>74</v>
      </c>
      <c r="AY98" s="15" t="s">
        <v>136</v>
      </c>
      <c r="BE98" s="119">
        <f t="shared" ref="BE98:BE116" si="14">IF(N98="základní",J98,0)</f>
        <v>0</v>
      </c>
      <c r="BF98" s="119">
        <f t="shared" ref="BF98:BF116" si="15">IF(N98="snížená",J98,0)</f>
        <v>0</v>
      </c>
      <c r="BG98" s="119">
        <f t="shared" ref="BG98:BG116" si="16">IF(N98="zákl. přenesená",J98,0)</f>
        <v>0</v>
      </c>
      <c r="BH98" s="119">
        <f t="shared" ref="BH98:BH116" si="17">IF(N98="sníž. přenesená",J98,0)</f>
        <v>0</v>
      </c>
      <c r="BI98" s="119">
        <f t="shared" ref="BI98:BI116" si="18">IF(N98="nulová",J98,0)</f>
        <v>0</v>
      </c>
      <c r="BJ98" s="15" t="s">
        <v>82</v>
      </c>
      <c r="BK98" s="119">
        <f t="shared" ref="BK98:BK116" si="19">ROUND(I98*H98,2)</f>
        <v>0</v>
      </c>
      <c r="BL98" s="15" t="s">
        <v>142</v>
      </c>
      <c r="BM98" s="118" t="s">
        <v>257</v>
      </c>
    </row>
    <row r="99" spans="2:65" s="1" customFormat="1" ht="24.2" customHeight="1">
      <c r="B99" s="105"/>
      <c r="C99" s="120" t="s">
        <v>206</v>
      </c>
      <c r="D99" s="120" t="s">
        <v>139</v>
      </c>
      <c r="E99" s="121" t="s">
        <v>259</v>
      </c>
      <c r="F99" s="122" t="s">
        <v>260</v>
      </c>
      <c r="G99" s="123" t="s">
        <v>256</v>
      </c>
      <c r="H99" s="124">
        <v>0.05</v>
      </c>
      <c r="I99" s="125"/>
      <c r="J99" s="126">
        <f t="shared" si="10"/>
        <v>0</v>
      </c>
      <c r="K99" s="122" t="s">
        <v>134</v>
      </c>
      <c r="L99" s="30"/>
      <c r="M99" s="127" t="s">
        <v>3</v>
      </c>
      <c r="N99" s="128" t="s">
        <v>45</v>
      </c>
      <c r="P99" s="116">
        <f t="shared" si="11"/>
        <v>0</v>
      </c>
      <c r="Q99" s="116">
        <v>0</v>
      </c>
      <c r="R99" s="116">
        <f t="shared" si="12"/>
        <v>0</v>
      </c>
      <c r="S99" s="116">
        <v>0</v>
      </c>
      <c r="T99" s="117">
        <f t="shared" si="13"/>
        <v>0</v>
      </c>
      <c r="AR99" s="118" t="s">
        <v>142</v>
      </c>
      <c r="AT99" s="118" t="s">
        <v>139</v>
      </c>
      <c r="AU99" s="118" t="s">
        <v>74</v>
      </c>
      <c r="AY99" s="15" t="s">
        <v>136</v>
      </c>
      <c r="BE99" s="119">
        <f t="shared" si="14"/>
        <v>0</v>
      </c>
      <c r="BF99" s="119">
        <f t="shared" si="15"/>
        <v>0</v>
      </c>
      <c r="BG99" s="119">
        <f t="shared" si="16"/>
        <v>0</v>
      </c>
      <c r="BH99" s="119">
        <f t="shared" si="17"/>
        <v>0</v>
      </c>
      <c r="BI99" s="119">
        <f t="shared" si="18"/>
        <v>0</v>
      </c>
      <c r="BJ99" s="15" t="s">
        <v>82</v>
      </c>
      <c r="BK99" s="119">
        <f t="shared" si="19"/>
        <v>0</v>
      </c>
      <c r="BL99" s="15" t="s">
        <v>142</v>
      </c>
      <c r="BM99" s="118" t="s">
        <v>261</v>
      </c>
    </row>
    <row r="100" spans="2:65" s="1" customFormat="1" ht="21.75" customHeight="1">
      <c r="B100" s="105"/>
      <c r="C100" s="120" t="s">
        <v>210</v>
      </c>
      <c r="D100" s="120" t="s">
        <v>139</v>
      </c>
      <c r="E100" s="121" t="s">
        <v>263</v>
      </c>
      <c r="F100" s="122" t="s">
        <v>264</v>
      </c>
      <c r="G100" s="123" t="s">
        <v>150</v>
      </c>
      <c r="H100" s="124">
        <v>1</v>
      </c>
      <c r="I100" s="125"/>
      <c r="J100" s="126">
        <f t="shared" si="10"/>
        <v>0</v>
      </c>
      <c r="K100" s="122" t="s">
        <v>134</v>
      </c>
      <c r="L100" s="30"/>
      <c r="M100" s="127" t="s">
        <v>3</v>
      </c>
      <c r="N100" s="128" t="s">
        <v>45</v>
      </c>
      <c r="P100" s="116">
        <f t="shared" si="11"/>
        <v>0</v>
      </c>
      <c r="Q100" s="116">
        <v>0</v>
      </c>
      <c r="R100" s="116">
        <f t="shared" si="12"/>
        <v>0</v>
      </c>
      <c r="S100" s="116">
        <v>0</v>
      </c>
      <c r="T100" s="117">
        <f t="shared" si="13"/>
        <v>0</v>
      </c>
      <c r="AR100" s="118" t="s">
        <v>142</v>
      </c>
      <c r="AT100" s="118" t="s">
        <v>139</v>
      </c>
      <c r="AU100" s="118" t="s">
        <v>74</v>
      </c>
      <c r="AY100" s="15" t="s">
        <v>136</v>
      </c>
      <c r="BE100" s="119">
        <f t="shared" si="14"/>
        <v>0</v>
      </c>
      <c r="BF100" s="119">
        <f t="shared" si="15"/>
        <v>0</v>
      </c>
      <c r="BG100" s="119">
        <f t="shared" si="16"/>
        <v>0</v>
      </c>
      <c r="BH100" s="119">
        <f t="shared" si="17"/>
        <v>0</v>
      </c>
      <c r="BI100" s="119">
        <f t="shared" si="18"/>
        <v>0</v>
      </c>
      <c r="BJ100" s="15" t="s">
        <v>82</v>
      </c>
      <c r="BK100" s="119">
        <f t="shared" si="19"/>
        <v>0</v>
      </c>
      <c r="BL100" s="15" t="s">
        <v>142</v>
      </c>
      <c r="BM100" s="118" t="s">
        <v>265</v>
      </c>
    </row>
    <row r="101" spans="2:65" s="1" customFormat="1" ht="37.700000000000003" customHeight="1">
      <c r="B101" s="105"/>
      <c r="C101" s="106" t="s">
        <v>8</v>
      </c>
      <c r="D101" s="106" t="s">
        <v>130</v>
      </c>
      <c r="E101" s="107" t="s">
        <v>267</v>
      </c>
      <c r="F101" s="108" t="s">
        <v>268</v>
      </c>
      <c r="G101" s="109" t="s">
        <v>150</v>
      </c>
      <c r="H101" s="110">
        <v>1</v>
      </c>
      <c r="I101" s="111"/>
      <c r="J101" s="112">
        <f t="shared" si="10"/>
        <v>0</v>
      </c>
      <c r="K101" s="108" t="s">
        <v>3</v>
      </c>
      <c r="L101" s="113"/>
      <c r="M101" s="114" t="s">
        <v>3</v>
      </c>
      <c r="N101" s="115" t="s">
        <v>45</v>
      </c>
      <c r="P101" s="116">
        <f t="shared" si="11"/>
        <v>0</v>
      </c>
      <c r="Q101" s="116">
        <v>0</v>
      </c>
      <c r="R101" s="116">
        <f t="shared" si="12"/>
        <v>0</v>
      </c>
      <c r="S101" s="116">
        <v>0</v>
      </c>
      <c r="T101" s="117">
        <f t="shared" si="13"/>
        <v>0</v>
      </c>
      <c r="AR101" s="118" t="s">
        <v>142</v>
      </c>
      <c r="AT101" s="118" t="s">
        <v>130</v>
      </c>
      <c r="AU101" s="118" t="s">
        <v>74</v>
      </c>
      <c r="AY101" s="15" t="s">
        <v>136</v>
      </c>
      <c r="BE101" s="119">
        <f t="shared" si="14"/>
        <v>0</v>
      </c>
      <c r="BF101" s="119">
        <f t="shared" si="15"/>
        <v>0</v>
      </c>
      <c r="BG101" s="119">
        <f t="shared" si="16"/>
        <v>0</v>
      </c>
      <c r="BH101" s="119">
        <f t="shared" si="17"/>
        <v>0</v>
      </c>
      <c r="BI101" s="119">
        <f t="shared" si="18"/>
        <v>0</v>
      </c>
      <c r="BJ101" s="15" t="s">
        <v>82</v>
      </c>
      <c r="BK101" s="119">
        <f t="shared" si="19"/>
        <v>0</v>
      </c>
      <c r="BL101" s="15" t="s">
        <v>142</v>
      </c>
      <c r="BM101" s="118" t="s">
        <v>269</v>
      </c>
    </row>
    <row r="102" spans="2:65" s="1" customFormat="1" ht="16.5" customHeight="1">
      <c r="B102" s="105"/>
      <c r="C102" s="120" t="s">
        <v>217</v>
      </c>
      <c r="D102" s="120" t="s">
        <v>139</v>
      </c>
      <c r="E102" s="121" t="s">
        <v>271</v>
      </c>
      <c r="F102" s="122" t="s">
        <v>272</v>
      </c>
      <c r="G102" s="123" t="s">
        <v>150</v>
      </c>
      <c r="H102" s="124">
        <v>1</v>
      </c>
      <c r="I102" s="125"/>
      <c r="J102" s="126">
        <f t="shared" si="10"/>
        <v>0</v>
      </c>
      <c r="K102" s="122" t="s">
        <v>134</v>
      </c>
      <c r="L102" s="30"/>
      <c r="M102" s="127" t="s">
        <v>3</v>
      </c>
      <c r="N102" s="128" t="s">
        <v>45</v>
      </c>
      <c r="P102" s="116">
        <f t="shared" si="11"/>
        <v>0</v>
      </c>
      <c r="Q102" s="116">
        <v>0</v>
      </c>
      <c r="R102" s="116">
        <f t="shared" si="12"/>
        <v>0</v>
      </c>
      <c r="S102" s="116">
        <v>0</v>
      </c>
      <c r="T102" s="117">
        <f t="shared" si="13"/>
        <v>0</v>
      </c>
      <c r="AR102" s="118" t="s">
        <v>142</v>
      </c>
      <c r="AT102" s="118" t="s">
        <v>139</v>
      </c>
      <c r="AU102" s="118" t="s">
        <v>74</v>
      </c>
      <c r="AY102" s="15" t="s">
        <v>136</v>
      </c>
      <c r="BE102" s="119">
        <f t="shared" si="14"/>
        <v>0</v>
      </c>
      <c r="BF102" s="119">
        <f t="shared" si="15"/>
        <v>0</v>
      </c>
      <c r="BG102" s="119">
        <f t="shared" si="16"/>
        <v>0</v>
      </c>
      <c r="BH102" s="119">
        <f t="shared" si="17"/>
        <v>0</v>
      </c>
      <c r="BI102" s="119">
        <f t="shared" si="18"/>
        <v>0</v>
      </c>
      <c r="BJ102" s="15" t="s">
        <v>82</v>
      </c>
      <c r="BK102" s="119">
        <f t="shared" si="19"/>
        <v>0</v>
      </c>
      <c r="BL102" s="15" t="s">
        <v>142</v>
      </c>
      <c r="BM102" s="118" t="s">
        <v>273</v>
      </c>
    </row>
    <row r="103" spans="2:65" s="1" customFormat="1" ht="16.5" customHeight="1">
      <c r="B103" s="105"/>
      <c r="C103" s="120" t="s">
        <v>221</v>
      </c>
      <c r="D103" s="120" t="s">
        <v>139</v>
      </c>
      <c r="E103" s="121" t="s">
        <v>275</v>
      </c>
      <c r="F103" s="122" t="s">
        <v>276</v>
      </c>
      <c r="G103" s="123" t="s">
        <v>150</v>
      </c>
      <c r="H103" s="124">
        <v>4</v>
      </c>
      <c r="I103" s="125"/>
      <c r="J103" s="126">
        <f t="shared" si="10"/>
        <v>0</v>
      </c>
      <c r="K103" s="122" t="s">
        <v>134</v>
      </c>
      <c r="L103" s="30"/>
      <c r="M103" s="127" t="s">
        <v>3</v>
      </c>
      <c r="N103" s="128" t="s">
        <v>45</v>
      </c>
      <c r="P103" s="116">
        <f t="shared" si="11"/>
        <v>0</v>
      </c>
      <c r="Q103" s="116">
        <v>0</v>
      </c>
      <c r="R103" s="116">
        <f t="shared" si="12"/>
        <v>0</v>
      </c>
      <c r="S103" s="116">
        <v>0</v>
      </c>
      <c r="T103" s="117">
        <f t="shared" si="13"/>
        <v>0</v>
      </c>
      <c r="AR103" s="118" t="s">
        <v>142</v>
      </c>
      <c r="AT103" s="118" t="s">
        <v>139</v>
      </c>
      <c r="AU103" s="118" t="s">
        <v>74</v>
      </c>
      <c r="AY103" s="15" t="s">
        <v>136</v>
      </c>
      <c r="BE103" s="119">
        <f t="shared" si="14"/>
        <v>0</v>
      </c>
      <c r="BF103" s="119">
        <f t="shared" si="15"/>
        <v>0</v>
      </c>
      <c r="BG103" s="119">
        <f t="shared" si="16"/>
        <v>0</v>
      </c>
      <c r="BH103" s="119">
        <f t="shared" si="17"/>
        <v>0</v>
      </c>
      <c r="BI103" s="119">
        <f t="shared" si="18"/>
        <v>0</v>
      </c>
      <c r="BJ103" s="15" t="s">
        <v>82</v>
      </c>
      <c r="BK103" s="119">
        <f t="shared" si="19"/>
        <v>0</v>
      </c>
      <c r="BL103" s="15" t="s">
        <v>142</v>
      </c>
      <c r="BM103" s="118" t="s">
        <v>277</v>
      </c>
    </row>
    <row r="104" spans="2:65" s="1" customFormat="1" ht="24.2" customHeight="1">
      <c r="B104" s="105"/>
      <c r="C104" s="120" t="s">
        <v>225</v>
      </c>
      <c r="D104" s="120" t="s">
        <v>139</v>
      </c>
      <c r="E104" s="121" t="s">
        <v>279</v>
      </c>
      <c r="F104" s="122" t="s">
        <v>280</v>
      </c>
      <c r="G104" s="123" t="s">
        <v>150</v>
      </c>
      <c r="H104" s="124">
        <v>1</v>
      </c>
      <c r="I104" s="125"/>
      <c r="J104" s="126">
        <f t="shared" si="10"/>
        <v>0</v>
      </c>
      <c r="K104" s="122" t="s">
        <v>134</v>
      </c>
      <c r="L104" s="30"/>
      <c r="M104" s="127" t="s">
        <v>3</v>
      </c>
      <c r="N104" s="128" t="s">
        <v>45</v>
      </c>
      <c r="P104" s="116">
        <f t="shared" si="11"/>
        <v>0</v>
      </c>
      <c r="Q104" s="116">
        <v>0</v>
      </c>
      <c r="R104" s="116">
        <f t="shared" si="12"/>
        <v>0</v>
      </c>
      <c r="S104" s="116">
        <v>0</v>
      </c>
      <c r="T104" s="117">
        <f t="shared" si="13"/>
        <v>0</v>
      </c>
      <c r="AR104" s="118" t="s">
        <v>142</v>
      </c>
      <c r="AT104" s="118" t="s">
        <v>139</v>
      </c>
      <c r="AU104" s="118" t="s">
        <v>74</v>
      </c>
      <c r="AY104" s="15" t="s">
        <v>136</v>
      </c>
      <c r="BE104" s="119">
        <f t="shared" si="14"/>
        <v>0</v>
      </c>
      <c r="BF104" s="119">
        <f t="shared" si="15"/>
        <v>0</v>
      </c>
      <c r="BG104" s="119">
        <f t="shared" si="16"/>
        <v>0</v>
      </c>
      <c r="BH104" s="119">
        <f t="shared" si="17"/>
        <v>0</v>
      </c>
      <c r="BI104" s="119">
        <f t="shared" si="18"/>
        <v>0</v>
      </c>
      <c r="BJ104" s="15" t="s">
        <v>82</v>
      </c>
      <c r="BK104" s="119">
        <f t="shared" si="19"/>
        <v>0</v>
      </c>
      <c r="BL104" s="15" t="s">
        <v>142</v>
      </c>
      <c r="BM104" s="118" t="s">
        <v>281</v>
      </c>
    </row>
    <row r="105" spans="2:65" s="1" customFormat="1" ht="16.5" customHeight="1">
      <c r="B105" s="105"/>
      <c r="C105" s="120" t="s">
        <v>229</v>
      </c>
      <c r="D105" s="120" t="s">
        <v>139</v>
      </c>
      <c r="E105" s="121" t="s">
        <v>283</v>
      </c>
      <c r="F105" s="122" t="s">
        <v>284</v>
      </c>
      <c r="G105" s="123" t="s">
        <v>150</v>
      </c>
      <c r="H105" s="124">
        <v>1</v>
      </c>
      <c r="I105" s="125"/>
      <c r="J105" s="126">
        <f t="shared" si="10"/>
        <v>0</v>
      </c>
      <c r="K105" s="122" t="s">
        <v>134</v>
      </c>
      <c r="L105" s="30"/>
      <c r="M105" s="127" t="s">
        <v>3</v>
      </c>
      <c r="N105" s="128" t="s">
        <v>45</v>
      </c>
      <c r="P105" s="116">
        <f t="shared" si="11"/>
        <v>0</v>
      </c>
      <c r="Q105" s="116">
        <v>0</v>
      </c>
      <c r="R105" s="116">
        <f t="shared" si="12"/>
        <v>0</v>
      </c>
      <c r="S105" s="116">
        <v>0</v>
      </c>
      <c r="T105" s="117">
        <f t="shared" si="13"/>
        <v>0</v>
      </c>
      <c r="AR105" s="118" t="s">
        <v>142</v>
      </c>
      <c r="AT105" s="118" t="s">
        <v>139</v>
      </c>
      <c r="AU105" s="118" t="s">
        <v>74</v>
      </c>
      <c r="AY105" s="15" t="s">
        <v>136</v>
      </c>
      <c r="BE105" s="119">
        <f t="shared" si="14"/>
        <v>0</v>
      </c>
      <c r="BF105" s="119">
        <f t="shared" si="15"/>
        <v>0</v>
      </c>
      <c r="BG105" s="119">
        <f t="shared" si="16"/>
        <v>0</v>
      </c>
      <c r="BH105" s="119">
        <f t="shared" si="17"/>
        <v>0</v>
      </c>
      <c r="BI105" s="119">
        <f t="shared" si="18"/>
        <v>0</v>
      </c>
      <c r="BJ105" s="15" t="s">
        <v>82</v>
      </c>
      <c r="BK105" s="119">
        <f t="shared" si="19"/>
        <v>0</v>
      </c>
      <c r="BL105" s="15" t="s">
        <v>142</v>
      </c>
      <c r="BM105" s="118" t="s">
        <v>285</v>
      </c>
    </row>
    <row r="106" spans="2:65" s="1" customFormat="1" ht="16.5" customHeight="1">
      <c r="B106" s="105"/>
      <c r="C106" s="120" t="s">
        <v>233</v>
      </c>
      <c r="D106" s="120" t="s">
        <v>139</v>
      </c>
      <c r="E106" s="121" t="s">
        <v>287</v>
      </c>
      <c r="F106" s="122" t="s">
        <v>288</v>
      </c>
      <c r="G106" s="123" t="s">
        <v>150</v>
      </c>
      <c r="H106" s="124">
        <v>1</v>
      </c>
      <c r="I106" s="125"/>
      <c r="J106" s="126">
        <f t="shared" si="10"/>
        <v>0</v>
      </c>
      <c r="K106" s="122" t="s">
        <v>134</v>
      </c>
      <c r="L106" s="30"/>
      <c r="M106" s="127" t="s">
        <v>3</v>
      </c>
      <c r="N106" s="128" t="s">
        <v>45</v>
      </c>
      <c r="P106" s="116">
        <f t="shared" si="11"/>
        <v>0</v>
      </c>
      <c r="Q106" s="116">
        <v>0</v>
      </c>
      <c r="R106" s="116">
        <f t="shared" si="12"/>
        <v>0</v>
      </c>
      <c r="S106" s="116">
        <v>0</v>
      </c>
      <c r="T106" s="117">
        <f t="shared" si="13"/>
        <v>0</v>
      </c>
      <c r="AR106" s="118" t="s">
        <v>142</v>
      </c>
      <c r="AT106" s="118" t="s">
        <v>139</v>
      </c>
      <c r="AU106" s="118" t="s">
        <v>74</v>
      </c>
      <c r="AY106" s="15" t="s">
        <v>136</v>
      </c>
      <c r="BE106" s="119">
        <f t="shared" si="14"/>
        <v>0</v>
      </c>
      <c r="BF106" s="119">
        <f t="shared" si="15"/>
        <v>0</v>
      </c>
      <c r="BG106" s="119">
        <f t="shared" si="16"/>
        <v>0</v>
      </c>
      <c r="BH106" s="119">
        <f t="shared" si="17"/>
        <v>0</v>
      </c>
      <c r="BI106" s="119">
        <f t="shared" si="18"/>
        <v>0</v>
      </c>
      <c r="BJ106" s="15" t="s">
        <v>82</v>
      </c>
      <c r="BK106" s="119">
        <f t="shared" si="19"/>
        <v>0</v>
      </c>
      <c r="BL106" s="15" t="s">
        <v>142</v>
      </c>
      <c r="BM106" s="118" t="s">
        <v>289</v>
      </c>
    </row>
    <row r="107" spans="2:65" s="1" customFormat="1" ht="16.5" customHeight="1">
      <c r="B107" s="105"/>
      <c r="C107" s="120" t="s">
        <v>237</v>
      </c>
      <c r="D107" s="120" t="s">
        <v>139</v>
      </c>
      <c r="E107" s="121" t="s">
        <v>291</v>
      </c>
      <c r="F107" s="122" t="s">
        <v>292</v>
      </c>
      <c r="G107" s="123" t="s">
        <v>150</v>
      </c>
      <c r="H107" s="124">
        <v>1</v>
      </c>
      <c r="I107" s="125"/>
      <c r="J107" s="126">
        <f t="shared" si="10"/>
        <v>0</v>
      </c>
      <c r="K107" s="122" t="s">
        <v>134</v>
      </c>
      <c r="L107" s="30"/>
      <c r="M107" s="127" t="s">
        <v>3</v>
      </c>
      <c r="N107" s="128" t="s">
        <v>45</v>
      </c>
      <c r="P107" s="116">
        <f t="shared" si="11"/>
        <v>0</v>
      </c>
      <c r="Q107" s="116">
        <v>0</v>
      </c>
      <c r="R107" s="116">
        <f t="shared" si="12"/>
        <v>0</v>
      </c>
      <c r="S107" s="116">
        <v>0</v>
      </c>
      <c r="T107" s="117">
        <f t="shared" si="13"/>
        <v>0</v>
      </c>
      <c r="AR107" s="118" t="s">
        <v>142</v>
      </c>
      <c r="AT107" s="118" t="s">
        <v>139</v>
      </c>
      <c r="AU107" s="118" t="s">
        <v>74</v>
      </c>
      <c r="AY107" s="15" t="s">
        <v>136</v>
      </c>
      <c r="BE107" s="119">
        <f t="shared" si="14"/>
        <v>0</v>
      </c>
      <c r="BF107" s="119">
        <f t="shared" si="15"/>
        <v>0</v>
      </c>
      <c r="BG107" s="119">
        <f t="shared" si="16"/>
        <v>0</v>
      </c>
      <c r="BH107" s="119">
        <f t="shared" si="17"/>
        <v>0</v>
      </c>
      <c r="BI107" s="119">
        <f t="shared" si="18"/>
        <v>0</v>
      </c>
      <c r="BJ107" s="15" t="s">
        <v>82</v>
      </c>
      <c r="BK107" s="119">
        <f t="shared" si="19"/>
        <v>0</v>
      </c>
      <c r="BL107" s="15" t="s">
        <v>142</v>
      </c>
      <c r="BM107" s="118" t="s">
        <v>293</v>
      </c>
    </row>
    <row r="108" spans="2:65" s="1" customFormat="1" ht="16.5" customHeight="1">
      <c r="B108" s="105"/>
      <c r="C108" s="120" t="s">
        <v>241</v>
      </c>
      <c r="D108" s="120" t="s">
        <v>139</v>
      </c>
      <c r="E108" s="121" t="s">
        <v>295</v>
      </c>
      <c r="F108" s="122" t="s">
        <v>296</v>
      </c>
      <c r="G108" s="123" t="s">
        <v>150</v>
      </c>
      <c r="H108" s="124">
        <v>1</v>
      </c>
      <c r="I108" s="125"/>
      <c r="J108" s="126">
        <f t="shared" si="10"/>
        <v>0</v>
      </c>
      <c r="K108" s="122" t="s">
        <v>134</v>
      </c>
      <c r="L108" s="30"/>
      <c r="M108" s="127" t="s">
        <v>3</v>
      </c>
      <c r="N108" s="128" t="s">
        <v>45</v>
      </c>
      <c r="P108" s="116">
        <f t="shared" si="11"/>
        <v>0</v>
      </c>
      <c r="Q108" s="116">
        <v>0</v>
      </c>
      <c r="R108" s="116">
        <f t="shared" si="12"/>
        <v>0</v>
      </c>
      <c r="S108" s="116">
        <v>0</v>
      </c>
      <c r="T108" s="117">
        <f t="shared" si="13"/>
        <v>0</v>
      </c>
      <c r="AR108" s="118" t="s">
        <v>142</v>
      </c>
      <c r="AT108" s="118" t="s">
        <v>139</v>
      </c>
      <c r="AU108" s="118" t="s">
        <v>74</v>
      </c>
      <c r="AY108" s="15" t="s">
        <v>136</v>
      </c>
      <c r="BE108" s="119">
        <f t="shared" si="14"/>
        <v>0</v>
      </c>
      <c r="BF108" s="119">
        <f t="shared" si="15"/>
        <v>0</v>
      </c>
      <c r="BG108" s="119">
        <f t="shared" si="16"/>
        <v>0</v>
      </c>
      <c r="BH108" s="119">
        <f t="shared" si="17"/>
        <v>0</v>
      </c>
      <c r="BI108" s="119">
        <f t="shared" si="18"/>
        <v>0</v>
      </c>
      <c r="BJ108" s="15" t="s">
        <v>82</v>
      </c>
      <c r="BK108" s="119">
        <f t="shared" si="19"/>
        <v>0</v>
      </c>
      <c r="BL108" s="15" t="s">
        <v>142</v>
      </c>
      <c r="BM108" s="118" t="s">
        <v>297</v>
      </c>
    </row>
    <row r="109" spans="2:65" s="1" customFormat="1" ht="16.5" customHeight="1">
      <c r="B109" s="105"/>
      <c r="C109" s="120" t="s">
        <v>245</v>
      </c>
      <c r="D109" s="120" t="s">
        <v>139</v>
      </c>
      <c r="E109" s="121" t="s">
        <v>299</v>
      </c>
      <c r="F109" s="122" t="s">
        <v>300</v>
      </c>
      <c r="G109" s="123" t="s">
        <v>150</v>
      </c>
      <c r="H109" s="124">
        <v>1</v>
      </c>
      <c r="I109" s="125"/>
      <c r="J109" s="126">
        <f t="shared" si="10"/>
        <v>0</v>
      </c>
      <c r="K109" s="122" t="s">
        <v>134</v>
      </c>
      <c r="L109" s="30"/>
      <c r="M109" s="127" t="s">
        <v>3</v>
      </c>
      <c r="N109" s="128" t="s">
        <v>45</v>
      </c>
      <c r="P109" s="116">
        <f t="shared" si="11"/>
        <v>0</v>
      </c>
      <c r="Q109" s="116">
        <v>0</v>
      </c>
      <c r="R109" s="116">
        <f t="shared" si="12"/>
        <v>0</v>
      </c>
      <c r="S109" s="116">
        <v>0</v>
      </c>
      <c r="T109" s="117">
        <f t="shared" si="13"/>
        <v>0</v>
      </c>
      <c r="AR109" s="118" t="s">
        <v>142</v>
      </c>
      <c r="AT109" s="118" t="s">
        <v>139</v>
      </c>
      <c r="AU109" s="118" t="s">
        <v>74</v>
      </c>
      <c r="AY109" s="15" t="s">
        <v>136</v>
      </c>
      <c r="BE109" s="119">
        <f t="shared" si="14"/>
        <v>0</v>
      </c>
      <c r="BF109" s="119">
        <f t="shared" si="15"/>
        <v>0</v>
      </c>
      <c r="BG109" s="119">
        <f t="shared" si="16"/>
        <v>0</v>
      </c>
      <c r="BH109" s="119">
        <f t="shared" si="17"/>
        <v>0</v>
      </c>
      <c r="BI109" s="119">
        <f t="shared" si="18"/>
        <v>0</v>
      </c>
      <c r="BJ109" s="15" t="s">
        <v>82</v>
      </c>
      <c r="BK109" s="119">
        <f t="shared" si="19"/>
        <v>0</v>
      </c>
      <c r="BL109" s="15" t="s">
        <v>142</v>
      </c>
      <c r="BM109" s="118" t="s">
        <v>301</v>
      </c>
    </row>
    <row r="110" spans="2:65" s="1" customFormat="1" ht="24.2" customHeight="1">
      <c r="B110" s="105"/>
      <c r="C110" s="120" t="s">
        <v>249</v>
      </c>
      <c r="D110" s="120" t="s">
        <v>139</v>
      </c>
      <c r="E110" s="121" t="s">
        <v>303</v>
      </c>
      <c r="F110" s="122" t="s">
        <v>304</v>
      </c>
      <c r="G110" s="123" t="s">
        <v>150</v>
      </c>
      <c r="H110" s="124">
        <v>1</v>
      </c>
      <c r="I110" s="125"/>
      <c r="J110" s="126">
        <f t="shared" si="10"/>
        <v>0</v>
      </c>
      <c r="K110" s="122" t="s">
        <v>134</v>
      </c>
      <c r="L110" s="30"/>
      <c r="M110" s="127" t="s">
        <v>3</v>
      </c>
      <c r="N110" s="128" t="s">
        <v>45</v>
      </c>
      <c r="P110" s="116">
        <f t="shared" si="11"/>
        <v>0</v>
      </c>
      <c r="Q110" s="116">
        <v>0</v>
      </c>
      <c r="R110" s="116">
        <f t="shared" si="12"/>
        <v>0</v>
      </c>
      <c r="S110" s="116">
        <v>0</v>
      </c>
      <c r="T110" s="117">
        <f t="shared" si="13"/>
        <v>0</v>
      </c>
      <c r="AR110" s="118" t="s">
        <v>142</v>
      </c>
      <c r="AT110" s="118" t="s">
        <v>139</v>
      </c>
      <c r="AU110" s="118" t="s">
        <v>74</v>
      </c>
      <c r="AY110" s="15" t="s">
        <v>136</v>
      </c>
      <c r="BE110" s="119">
        <f t="shared" si="14"/>
        <v>0</v>
      </c>
      <c r="BF110" s="119">
        <f t="shared" si="15"/>
        <v>0</v>
      </c>
      <c r="BG110" s="119">
        <f t="shared" si="16"/>
        <v>0</v>
      </c>
      <c r="BH110" s="119">
        <f t="shared" si="17"/>
        <v>0</v>
      </c>
      <c r="BI110" s="119">
        <f t="shared" si="18"/>
        <v>0</v>
      </c>
      <c r="BJ110" s="15" t="s">
        <v>82</v>
      </c>
      <c r="BK110" s="119">
        <f t="shared" si="19"/>
        <v>0</v>
      </c>
      <c r="BL110" s="15" t="s">
        <v>142</v>
      </c>
      <c r="BM110" s="118" t="s">
        <v>305</v>
      </c>
    </row>
    <row r="111" spans="2:65" s="1" customFormat="1" ht="24.2" customHeight="1">
      <c r="B111" s="105"/>
      <c r="C111" s="120" t="s">
        <v>253</v>
      </c>
      <c r="D111" s="120" t="s">
        <v>139</v>
      </c>
      <c r="E111" s="121" t="s">
        <v>307</v>
      </c>
      <c r="F111" s="122" t="s">
        <v>308</v>
      </c>
      <c r="G111" s="123" t="s">
        <v>309</v>
      </c>
      <c r="H111" s="124">
        <v>8</v>
      </c>
      <c r="I111" s="125"/>
      <c r="J111" s="126">
        <f t="shared" si="10"/>
        <v>0</v>
      </c>
      <c r="K111" s="122" t="s">
        <v>134</v>
      </c>
      <c r="L111" s="30"/>
      <c r="M111" s="127" t="s">
        <v>3</v>
      </c>
      <c r="N111" s="128" t="s">
        <v>45</v>
      </c>
      <c r="P111" s="116">
        <f t="shared" si="11"/>
        <v>0</v>
      </c>
      <c r="Q111" s="116">
        <v>0</v>
      </c>
      <c r="R111" s="116">
        <f t="shared" si="12"/>
        <v>0</v>
      </c>
      <c r="S111" s="116">
        <v>0</v>
      </c>
      <c r="T111" s="117">
        <f t="shared" si="13"/>
        <v>0</v>
      </c>
      <c r="AR111" s="118" t="s">
        <v>142</v>
      </c>
      <c r="AT111" s="118" t="s">
        <v>139</v>
      </c>
      <c r="AU111" s="118" t="s">
        <v>74</v>
      </c>
      <c r="AY111" s="15" t="s">
        <v>136</v>
      </c>
      <c r="BE111" s="119">
        <f t="shared" si="14"/>
        <v>0</v>
      </c>
      <c r="BF111" s="119">
        <f t="shared" si="15"/>
        <v>0</v>
      </c>
      <c r="BG111" s="119">
        <f t="shared" si="16"/>
        <v>0</v>
      </c>
      <c r="BH111" s="119">
        <f t="shared" si="17"/>
        <v>0</v>
      </c>
      <c r="BI111" s="119">
        <f t="shared" si="18"/>
        <v>0</v>
      </c>
      <c r="BJ111" s="15" t="s">
        <v>82</v>
      </c>
      <c r="BK111" s="119">
        <f t="shared" si="19"/>
        <v>0</v>
      </c>
      <c r="BL111" s="15" t="s">
        <v>142</v>
      </c>
      <c r="BM111" s="118" t="s">
        <v>310</v>
      </c>
    </row>
    <row r="112" spans="2:65" s="1" customFormat="1" ht="37.700000000000003" customHeight="1">
      <c r="B112" s="105"/>
      <c r="C112" s="120" t="s">
        <v>258</v>
      </c>
      <c r="D112" s="120" t="s">
        <v>139</v>
      </c>
      <c r="E112" s="121" t="s">
        <v>312</v>
      </c>
      <c r="F112" s="122" t="s">
        <v>313</v>
      </c>
      <c r="G112" s="123" t="s">
        <v>309</v>
      </c>
      <c r="H112" s="124">
        <v>8</v>
      </c>
      <c r="I112" s="125"/>
      <c r="J112" s="126">
        <f t="shared" si="10"/>
        <v>0</v>
      </c>
      <c r="K112" s="122" t="s">
        <v>134</v>
      </c>
      <c r="L112" s="30"/>
      <c r="M112" s="127" t="s">
        <v>3</v>
      </c>
      <c r="N112" s="128" t="s">
        <v>45</v>
      </c>
      <c r="P112" s="116">
        <f t="shared" si="11"/>
        <v>0</v>
      </c>
      <c r="Q112" s="116">
        <v>0</v>
      </c>
      <c r="R112" s="116">
        <f t="shared" si="12"/>
        <v>0</v>
      </c>
      <c r="S112" s="116">
        <v>0</v>
      </c>
      <c r="T112" s="117">
        <f t="shared" si="13"/>
        <v>0</v>
      </c>
      <c r="AR112" s="118" t="s">
        <v>142</v>
      </c>
      <c r="AT112" s="118" t="s">
        <v>139</v>
      </c>
      <c r="AU112" s="118" t="s">
        <v>74</v>
      </c>
      <c r="AY112" s="15" t="s">
        <v>136</v>
      </c>
      <c r="BE112" s="119">
        <f t="shared" si="14"/>
        <v>0</v>
      </c>
      <c r="BF112" s="119">
        <f t="shared" si="15"/>
        <v>0</v>
      </c>
      <c r="BG112" s="119">
        <f t="shared" si="16"/>
        <v>0</v>
      </c>
      <c r="BH112" s="119">
        <f t="shared" si="17"/>
        <v>0</v>
      </c>
      <c r="BI112" s="119">
        <f t="shared" si="18"/>
        <v>0</v>
      </c>
      <c r="BJ112" s="15" t="s">
        <v>82</v>
      </c>
      <c r="BK112" s="119">
        <f t="shared" si="19"/>
        <v>0</v>
      </c>
      <c r="BL112" s="15" t="s">
        <v>142</v>
      </c>
      <c r="BM112" s="118" t="s">
        <v>314</v>
      </c>
    </row>
    <row r="113" spans="2:65" s="1" customFormat="1" ht="21.75" customHeight="1">
      <c r="B113" s="105"/>
      <c r="C113" s="120" t="s">
        <v>262</v>
      </c>
      <c r="D113" s="120" t="s">
        <v>139</v>
      </c>
      <c r="E113" s="121" t="s">
        <v>316</v>
      </c>
      <c r="F113" s="122" t="s">
        <v>317</v>
      </c>
      <c r="G113" s="123" t="s">
        <v>309</v>
      </c>
      <c r="H113" s="124">
        <v>8</v>
      </c>
      <c r="I113" s="125"/>
      <c r="J113" s="126">
        <f t="shared" si="10"/>
        <v>0</v>
      </c>
      <c r="K113" s="122" t="s">
        <v>134</v>
      </c>
      <c r="L113" s="30"/>
      <c r="M113" s="127" t="s">
        <v>3</v>
      </c>
      <c r="N113" s="128" t="s">
        <v>45</v>
      </c>
      <c r="P113" s="116">
        <f t="shared" si="11"/>
        <v>0</v>
      </c>
      <c r="Q113" s="116">
        <v>0</v>
      </c>
      <c r="R113" s="116">
        <f t="shared" si="12"/>
        <v>0</v>
      </c>
      <c r="S113" s="116">
        <v>0</v>
      </c>
      <c r="T113" s="117">
        <f t="shared" si="13"/>
        <v>0</v>
      </c>
      <c r="AR113" s="118" t="s">
        <v>142</v>
      </c>
      <c r="AT113" s="118" t="s">
        <v>139</v>
      </c>
      <c r="AU113" s="118" t="s">
        <v>74</v>
      </c>
      <c r="AY113" s="15" t="s">
        <v>136</v>
      </c>
      <c r="BE113" s="119">
        <f t="shared" si="14"/>
        <v>0</v>
      </c>
      <c r="BF113" s="119">
        <f t="shared" si="15"/>
        <v>0</v>
      </c>
      <c r="BG113" s="119">
        <f t="shared" si="16"/>
        <v>0</v>
      </c>
      <c r="BH113" s="119">
        <f t="shared" si="17"/>
        <v>0</v>
      </c>
      <c r="BI113" s="119">
        <f t="shared" si="18"/>
        <v>0</v>
      </c>
      <c r="BJ113" s="15" t="s">
        <v>82</v>
      </c>
      <c r="BK113" s="119">
        <f t="shared" si="19"/>
        <v>0</v>
      </c>
      <c r="BL113" s="15" t="s">
        <v>142</v>
      </c>
      <c r="BM113" s="118" t="s">
        <v>318</v>
      </c>
    </row>
    <row r="114" spans="2:65" s="1" customFormat="1" ht="48.95" customHeight="1">
      <c r="B114" s="105"/>
      <c r="C114" s="120" t="s">
        <v>266</v>
      </c>
      <c r="D114" s="120" t="s">
        <v>139</v>
      </c>
      <c r="E114" s="121" t="s">
        <v>320</v>
      </c>
      <c r="F114" s="122" t="s">
        <v>321</v>
      </c>
      <c r="G114" s="123" t="s">
        <v>150</v>
      </c>
      <c r="H114" s="124">
        <v>1</v>
      </c>
      <c r="I114" s="125"/>
      <c r="J114" s="126">
        <f t="shared" si="10"/>
        <v>0</v>
      </c>
      <c r="K114" s="122" t="s">
        <v>134</v>
      </c>
      <c r="L114" s="30"/>
      <c r="M114" s="127" t="s">
        <v>3</v>
      </c>
      <c r="N114" s="128" t="s">
        <v>45</v>
      </c>
      <c r="P114" s="116">
        <f t="shared" si="11"/>
        <v>0</v>
      </c>
      <c r="Q114" s="116">
        <v>0</v>
      </c>
      <c r="R114" s="116">
        <f t="shared" si="12"/>
        <v>0</v>
      </c>
      <c r="S114" s="116">
        <v>0</v>
      </c>
      <c r="T114" s="117">
        <f t="shared" si="13"/>
        <v>0</v>
      </c>
      <c r="AR114" s="118" t="s">
        <v>142</v>
      </c>
      <c r="AT114" s="118" t="s">
        <v>139</v>
      </c>
      <c r="AU114" s="118" t="s">
        <v>74</v>
      </c>
      <c r="AY114" s="15" t="s">
        <v>136</v>
      </c>
      <c r="BE114" s="119">
        <f t="shared" si="14"/>
        <v>0</v>
      </c>
      <c r="BF114" s="119">
        <f t="shared" si="15"/>
        <v>0</v>
      </c>
      <c r="BG114" s="119">
        <f t="shared" si="16"/>
        <v>0</v>
      </c>
      <c r="BH114" s="119">
        <f t="shared" si="17"/>
        <v>0</v>
      </c>
      <c r="BI114" s="119">
        <f t="shared" si="18"/>
        <v>0</v>
      </c>
      <c r="BJ114" s="15" t="s">
        <v>82</v>
      </c>
      <c r="BK114" s="119">
        <f t="shared" si="19"/>
        <v>0</v>
      </c>
      <c r="BL114" s="15" t="s">
        <v>142</v>
      </c>
      <c r="BM114" s="118" t="s">
        <v>322</v>
      </c>
    </row>
    <row r="115" spans="2:65" s="1" customFormat="1" ht="62.85" customHeight="1">
      <c r="B115" s="105"/>
      <c r="C115" s="120" t="s">
        <v>270</v>
      </c>
      <c r="D115" s="120" t="s">
        <v>139</v>
      </c>
      <c r="E115" s="121" t="s">
        <v>324</v>
      </c>
      <c r="F115" s="122" t="s">
        <v>325</v>
      </c>
      <c r="G115" s="123" t="s">
        <v>150</v>
      </c>
      <c r="H115" s="124">
        <v>1</v>
      </c>
      <c r="I115" s="125"/>
      <c r="J115" s="126">
        <f t="shared" si="10"/>
        <v>0</v>
      </c>
      <c r="K115" s="122" t="s">
        <v>134</v>
      </c>
      <c r="L115" s="30"/>
      <c r="M115" s="127" t="s">
        <v>3</v>
      </c>
      <c r="N115" s="128" t="s">
        <v>45</v>
      </c>
      <c r="P115" s="116">
        <f t="shared" si="11"/>
        <v>0</v>
      </c>
      <c r="Q115" s="116">
        <v>0</v>
      </c>
      <c r="R115" s="116">
        <f t="shared" si="12"/>
        <v>0</v>
      </c>
      <c r="S115" s="116">
        <v>0</v>
      </c>
      <c r="T115" s="117">
        <f t="shared" si="13"/>
        <v>0</v>
      </c>
      <c r="AR115" s="118" t="s">
        <v>142</v>
      </c>
      <c r="AT115" s="118" t="s">
        <v>139</v>
      </c>
      <c r="AU115" s="118" t="s">
        <v>74</v>
      </c>
      <c r="AY115" s="15" t="s">
        <v>136</v>
      </c>
      <c r="BE115" s="119">
        <f t="shared" si="14"/>
        <v>0</v>
      </c>
      <c r="BF115" s="119">
        <f t="shared" si="15"/>
        <v>0</v>
      </c>
      <c r="BG115" s="119">
        <f t="shared" si="16"/>
        <v>0</v>
      </c>
      <c r="BH115" s="119">
        <f t="shared" si="17"/>
        <v>0</v>
      </c>
      <c r="BI115" s="119">
        <f t="shared" si="18"/>
        <v>0</v>
      </c>
      <c r="BJ115" s="15" t="s">
        <v>82</v>
      </c>
      <c r="BK115" s="119">
        <f t="shared" si="19"/>
        <v>0</v>
      </c>
      <c r="BL115" s="15" t="s">
        <v>142</v>
      </c>
      <c r="BM115" s="118" t="s">
        <v>326</v>
      </c>
    </row>
    <row r="116" spans="2:65" s="1" customFormat="1" ht="24.2" customHeight="1">
      <c r="B116" s="105"/>
      <c r="C116" s="120" t="s">
        <v>274</v>
      </c>
      <c r="D116" s="120" t="s">
        <v>139</v>
      </c>
      <c r="E116" s="121" t="s">
        <v>328</v>
      </c>
      <c r="F116" s="122" t="s">
        <v>329</v>
      </c>
      <c r="G116" s="123" t="s">
        <v>150</v>
      </c>
      <c r="H116" s="124">
        <v>1</v>
      </c>
      <c r="I116" s="125"/>
      <c r="J116" s="126">
        <f t="shared" si="10"/>
        <v>0</v>
      </c>
      <c r="K116" s="122" t="s">
        <v>134</v>
      </c>
      <c r="L116" s="30"/>
      <c r="M116" s="129" t="s">
        <v>3</v>
      </c>
      <c r="N116" s="130" t="s">
        <v>45</v>
      </c>
      <c r="O116" s="131"/>
      <c r="P116" s="132">
        <f t="shared" si="11"/>
        <v>0</v>
      </c>
      <c r="Q116" s="132">
        <v>0</v>
      </c>
      <c r="R116" s="132">
        <f t="shared" si="12"/>
        <v>0</v>
      </c>
      <c r="S116" s="132">
        <v>0</v>
      </c>
      <c r="T116" s="133">
        <f t="shared" si="13"/>
        <v>0</v>
      </c>
      <c r="AR116" s="118" t="s">
        <v>142</v>
      </c>
      <c r="AT116" s="118" t="s">
        <v>139</v>
      </c>
      <c r="AU116" s="118" t="s">
        <v>74</v>
      </c>
      <c r="AY116" s="15" t="s">
        <v>136</v>
      </c>
      <c r="BE116" s="119">
        <f t="shared" si="14"/>
        <v>0</v>
      </c>
      <c r="BF116" s="119">
        <f t="shared" si="15"/>
        <v>0</v>
      </c>
      <c r="BG116" s="119">
        <f t="shared" si="16"/>
        <v>0</v>
      </c>
      <c r="BH116" s="119">
        <f t="shared" si="17"/>
        <v>0</v>
      </c>
      <c r="BI116" s="119">
        <f t="shared" si="18"/>
        <v>0</v>
      </c>
      <c r="BJ116" s="15" t="s">
        <v>82</v>
      </c>
      <c r="BK116" s="119">
        <f t="shared" si="19"/>
        <v>0</v>
      </c>
      <c r="BL116" s="15" t="s">
        <v>142</v>
      </c>
      <c r="BM116" s="118" t="s">
        <v>330</v>
      </c>
    </row>
    <row r="117" spans="2:65" s="1" customFormat="1" ht="6.95" customHeight="1"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30"/>
    </row>
  </sheetData>
  <autoFilter ref="C78:K116" xr:uid="{00000000-0009-0000-0000-000003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hyperlinks>
    <hyperlink ref="F97" r:id="rId1" xr:uid="{00000000-0004-0000-03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30"/>
  <sheetViews>
    <sheetView showGridLines="0" topLeftCell="A77" workbookViewId="0">
      <selection activeCell="I103" sqref="I10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7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5" t="s">
        <v>94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110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86" t="str">
        <f>'Rekapitulace stavby'!K6</f>
        <v>Oprava DŘT v žst. Bohumín</v>
      </c>
      <c r="F7" s="287"/>
      <c r="G7" s="287"/>
      <c r="H7" s="287"/>
      <c r="L7" s="18"/>
    </row>
    <row r="8" spans="2:46" s="1" customFormat="1" ht="12" customHeight="1">
      <c r="B8" s="30"/>
      <c r="D8" s="25" t="s">
        <v>111</v>
      </c>
      <c r="L8" s="30"/>
    </row>
    <row r="9" spans="2:46" s="1" customFormat="1" ht="16.5" customHeight="1">
      <c r="B9" s="30"/>
      <c r="E9" s="276" t="s">
        <v>478</v>
      </c>
      <c r="F9" s="285"/>
      <c r="G9" s="285"/>
      <c r="H9" s="28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3</v>
      </c>
      <c r="I11" s="25" t="s">
        <v>19</v>
      </c>
      <c r="J11" s="23" t="s">
        <v>3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47" t="str">
        <f>'Rekapitulace stavby'!AN8</f>
        <v>9. 1. 2023</v>
      </c>
      <c r="L12" s="30"/>
    </row>
    <row r="13" spans="2:46" s="1" customFormat="1" ht="10.7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88" t="str">
        <f>'Rekapitulace stavby'!E14</f>
        <v>Vyplň údaj</v>
      </c>
      <c r="F18" s="259"/>
      <c r="G18" s="259"/>
      <c r="H18" s="259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37</v>
      </c>
      <c r="I23" s="25" t="s">
        <v>25</v>
      </c>
      <c r="J23" s="23" t="s">
        <v>3</v>
      </c>
      <c r="L23" s="30"/>
    </row>
    <row r="24" spans="2:12" s="1" customFormat="1" ht="18" customHeight="1">
      <c r="B24" s="30"/>
      <c r="E24" s="23" t="s">
        <v>34</v>
      </c>
      <c r="I24" s="25" t="s">
        <v>28</v>
      </c>
      <c r="J24" s="23" t="s">
        <v>3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38</v>
      </c>
      <c r="L26" s="30"/>
    </row>
    <row r="27" spans="2:12" s="7" customFormat="1" ht="47.25" customHeight="1">
      <c r="B27" s="84"/>
      <c r="E27" s="263" t="s">
        <v>39</v>
      </c>
      <c r="F27" s="263"/>
      <c r="G27" s="263"/>
      <c r="H27" s="263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40</v>
      </c>
      <c r="J30" s="61">
        <f>ROUND(J80, 2)</f>
        <v>0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>
      <c r="B33" s="30"/>
      <c r="D33" s="50" t="s">
        <v>44</v>
      </c>
      <c r="E33" s="25" t="s">
        <v>45</v>
      </c>
      <c r="F33" s="86">
        <f>ROUND((SUM(BE80:BE129)),  2)</f>
        <v>0</v>
      </c>
      <c r="I33" s="87">
        <v>0.21</v>
      </c>
      <c r="J33" s="86">
        <f>ROUND(((SUM(BE80:BE129))*I33),  2)</f>
        <v>0</v>
      </c>
      <c r="L33" s="30"/>
    </row>
    <row r="34" spans="2:12" s="1" customFormat="1" ht="14.45" customHeight="1">
      <c r="B34" s="30"/>
      <c r="E34" s="25" t="s">
        <v>46</v>
      </c>
      <c r="F34" s="86">
        <f>ROUND((SUM(BF80:BF129)),  2)</f>
        <v>0</v>
      </c>
      <c r="I34" s="87">
        <v>0.15</v>
      </c>
      <c r="J34" s="86">
        <f>ROUND(((SUM(BF80:BF129))*I34),  2)</f>
        <v>0</v>
      </c>
      <c r="L34" s="30"/>
    </row>
    <row r="35" spans="2:12" s="1" customFormat="1" ht="14.45" hidden="1" customHeight="1">
      <c r="B35" s="30"/>
      <c r="E35" s="25" t="s">
        <v>47</v>
      </c>
      <c r="F35" s="86">
        <f>ROUND((SUM(BG80:BG129)),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48</v>
      </c>
      <c r="F36" s="86">
        <f>ROUND((SUM(BH80:BH129)),  2)</f>
        <v>0</v>
      </c>
      <c r="I36" s="87">
        <v>0.15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49</v>
      </c>
      <c r="F37" s="86">
        <f>ROUND((SUM(BI80:BI129)),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50</v>
      </c>
      <c r="E39" s="52"/>
      <c r="F39" s="52"/>
      <c r="G39" s="90" t="s">
        <v>51</v>
      </c>
      <c r="H39" s="91" t="s">
        <v>52</v>
      </c>
      <c r="I39" s="52"/>
      <c r="J39" s="92">
        <f>SUM(J30:J37)</f>
        <v>0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113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86" t="str">
        <f>E7</f>
        <v>Oprava DŘT v žst. Bohumín</v>
      </c>
      <c r="F48" s="287"/>
      <c r="G48" s="287"/>
      <c r="H48" s="287"/>
      <c r="L48" s="30"/>
    </row>
    <row r="49" spans="2:47" s="1" customFormat="1" ht="12" customHeight="1">
      <c r="B49" s="30"/>
      <c r="C49" s="25" t="s">
        <v>111</v>
      </c>
      <c r="L49" s="30"/>
    </row>
    <row r="50" spans="2:47" s="1" customFormat="1" ht="16.5" customHeight="1">
      <c r="B50" s="30"/>
      <c r="E50" s="276" t="str">
        <f>E9</f>
        <v>PS04 - Trafostanice T3 Bohumín - Rozvaděč DŘT</v>
      </c>
      <c r="F50" s="285"/>
      <c r="G50" s="285"/>
      <c r="H50" s="285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20</v>
      </c>
      <c r="F52" s="23" t="str">
        <f>F12</f>
        <v xml:space="preserve"> </v>
      </c>
      <c r="I52" s="25" t="s">
        <v>22</v>
      </c>
      <c r="J52" s="47" t="str">
        <f>IF(J12="","",J12)</f>
        <v>9. 1. 2023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>Správa železnic, s.o.</v>
      </c>
      <c r="I54" s="25" t="s">
        <v>32</v>
      </c>
      <c r="J54" s="28" t="str">
        <f>E21</f>
        <v>Petr Kudělka</v>
      </c>
      <c r="L54" s="30"/>
    </row>
    <row r="55" spans="2:47" s="1" customFormat="1" ht="15.2" customHeight="1">
      <c r="B55" s="30"/>
      <c r="C55" s="25" t="s">
        <v>30</v>
      </c>
      <c r="F55" s="23" t="str">
        <f>IF(E18="","",E18)</f>
        <v>Vyplň údaj</v>
      </c>
      <c r="I55" s="25" t="s">
        <v>37</v>
      </c>
      <c r="J55" s="28" t="str">
        <f>E24</f>
        <v>Petr Kudělka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114</v>
      </c>
      <c r="D57" s="88"/>
      <c r="E57" s="88"/>
      <c r="F57" s="88"/>
      <c r="G57" s="88"/>
      <c r="H57" s="88"/>
      <c r="I57" s="88"/>
      <c r="J57" s="95" t="s">
        <v>115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7" customHeight="1">
      <c r="B59" s="30"/>
      <c r="C59" s="96" t="s">
        <v>72</v>
      </c>
      <c r="J59" s="61">
        <f>J80</f>
        <v>0</v>
      </c>
      <c r="L59" s="30"/>
      <c r="AU59" s="15" t="s">
        <v>116</v>
      </c>
    </row>
    <row r="60" spans="2:47" s="9" customFormat="1" ht="24.95" customHeight="1">
      <c r="B60" s="134"/>
      <c r="D60" s="135" t="s">
        <v>332</v>
      </c>
      <c r="E60" s="136"/>
      <c r="F60" s="136"/>
      <c r="G60" s="136"/>
      <c r="H60" s="136"/>
      <c r="I60" s="136"/>
      <c r="J60" s="137">
        <f>J81</f>
        <v>0</v>
      </c>
      <c r="L60" s="134"/>
    </row>
    <row r="61" spans="2:47" s="1" customFormat="1" ht="21.75" customHeight="1">
      <c r="B61" s="30"/>
      <c r="L61" s="30"/>
    </row>
    <row r="62" spans="2:47" s="1" customFormat="1" ht="6.95" customHeight="1"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30"/>
    </row>
    <row r="66" spans="2:63" s="1" customFormat="1" ht="6.95" customHeight="1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30"/>
    </row>
    <row r="67" spans="2:63" s="1" customFormat="1" ht="24.95" customHeight="1">
      <c r="B67" s="30"/>
      <c r="C67" s="19" t="s">
        <v>117</v>
      </c>
      <c r="L67" s="30"/>
    </row>
    <row r="68" spans="2:63" s="1" customFormat="1" ht="6.95" customHeight="1">
      <c r="B68" s="30"/>
      <c r="L68" s="30"/>
    </row>
    <row r="69" spans="2:63" s="1" customFormat="1" ht="12" customHeight="1">
      <c r="B69" s="30"/>
      <c r="C69" s="25" t="s">
        <v>17</v>
      </c>
      <c r="L69" s="30"/>
    </row>
    <row r="70" spans="2:63" s="1" customFormat="1" ht="16.5" customHeight="1">
      <c r="B70" s="30"/>
      <c r="E70" s="286" t="str">
        <f>E7</f>
        <v>Oprava DŘT v žst. Bohumín</v>
      </c>
      <c r="F70" s="287"/>
      <c r="G70" s="287"/>
      <c r="H70" s="287"/>
      <c r="L70" s="30"/>
    </row>
    <row r="71" spans="2:63" s="1" customFormat="1" ht="12" customHeight="1">
      <c r="B71" s="30"/>
      <c r="C71" s="25" t="s">
        <v>111</v>
      </c>
      <c r="L71" s="30"/>
    </row>
    <row r="72" spans="2:63" s="1" customFormat="1" ht="16.5" customHeight="1">
      <c r="B72" s="30"/>
      <c r="E72" s="276" t="str">
        <f>E9</f>
        <v>PS04 - Trafostanice T3 Bohumín - Rozvaděč DŘT</v>
      </c>
      <c r="F72" s="285"/>
      <c r="G72" s="285"/>
      <c r="H72" s="285"/>
      <c r="L72" s="30"/>
    </row>
    <row r="73" spans="2:63" s="1" customFormat="1" ht="6.95" customHeight="1">
      <c r="B73" s="30"/>
      <c r="L73" s="30"/>
    </row>
    <row r="74" spans="2:63" s="1" customFormat="1" ht="12" customHeight="1">
      <c r="B74" s="30"/>
      <c r="C74" s="25" t="s">
        <v>20</v>
      </c>
      <c r="F74" s="23" t="str">
        <f>F12</f>
        <v xml:space="preserve"> </v>
      </c>
      <c r="I74" s="25" t="s">
        <v>22</v>
      </c>
      <c r="J74" s="47" t="str">
        <f>IF(J12="","",J12)</f>
        <v>9. 1. 2023</v>
      </c>
      <c r="L74" s="30"/>
    </row>
    <row r="75" spans="2:63" s="1" customFormat="1" ht="6.95" customHeight="1">
      <c r="B75" s="30"/>
      <c r="L75" s="30"/>
    </row>
    <row r="76" spans="2:63" s="1" customFormat="1" ht="15.2" customHeight="1">
      <c r="B76" s="30"/>
      <c r="C76" s="25" t="s">
        <v>24</v>
      </c>
      <c r="F76" s="23" t="str">
        <f>E15</f>
        <v>Správa železnic, s.o.</v>
      </c>
      <c r="I76" s="25" t="s">
        <v>32</v>
      </c>
      <c r="J76" s="28" t="str">
        <f>E21</f>
        <v>Petr Kudělka</v>
      </c>
      <c r="L76" s="30"/>
    </row>
    <row r="77" spans="2:63" s="1" customFormat="1" ht="15.2" customHeight="1">
      <c r="B77" s="30"/>
      <c r="C77" s="25" t="s">
        <v>30</v>
      </c>
      <c r="F77" s="23" t="str">
        <f>IF(E18="","",E18)</f>
        <v>Vyplň údaj</v>
      </c>
      <c r="I77" s="25" t="s">
        <v>37</v>
      </c>
      <c r="J77" s="28" t="str">
        <f>E24</f>
        <v>Petr Kudělka</v>
      </c>
      <c r="L77" s="30"/>
    </row>
    <row r="78" spans="2:63" s="1" customFormat="1" ht="10.35" customHeight="1">
      <c r="B78" s="30"/>
      <c r="L78" s="30"/>
    </row>
    <row r="79" spans="2:63" s="8" customFormat="1" ht="29.25" customHeight="1">
      <c r="B79" s="97"/>
      <c r="C79" s="98" t="s">
        <v>118</v>
      </c>
      <c r="D79" s="99" t="s">
        <v>59</v>
      </c>
      <c r="E79" s="99" t="s">
        <v>55</v>
      </c>
      <c r="F79" s="99" t="s">
        <v>56</v>
      </c>
      <c r="G79" s="99" t="s">
        <v>119</v>
      </c>
      <c r="H79" s="99" t="s">
        <v>120</v>
      </c>
      <c r="I79" s="99" t="s">
        <v>121</v>
      </c>
      <c r="J79" s="99" t="s">
        <v>115</v>
      </c>
      <c r="K79" s="100" t="s">
        <v>122</v>
      </c>
      <c r="L79" s="97"/>
      <c r="M79" s="54" t="s">
        <v>3</v>
      </c>
      <c r="N79" s="55" t="s">
        <v>44</v>
      </c>
      <c r="O79" s="55" t="s">
        <v>123</v>
      </c>
      <c r="P79" s="55" t="s">
        <v>124</v>
      </c>
      <c r="Q79" s="55" t="s">
        <v>125</v>
      </c>
      <c r="R79" s="55" t="s">
        <v>126</v>
      </c>
      <c r="S79" s="55" t="s">
        <v>127</v>
      </c>
      <c r="T79" s="56" t="s">
        <v>128</v>
      </c>
    </row>
    <row r="80" spans="2:63" s="1" customFormat="1" ht="22.7" customHeight="1">
      <c r="B80" s="30"/>
      <c r="C80" s="59" t="s">
        <v>129</v>
      </c>
      <c r="J80" s="101">
        <f>BK80</f>
        <v>0</v>
      </c>
      <c r="L80" s="30"/>
      <c r="M80" s="57"/>
      <c r="N80" s="48"/>
      <c r="O80" s="48"/>
      <c r="P80" s="102">
        <f>P81</f>
        <v>0</v>
      </c>
      <c r="Q80" s="48"/>
      <c r="R80" s="102">
        <f>R81</f>
        <v>0</v>
      </c>
      <c r="S80" s="48"/>
      <c r="T80" s="103">
        <f>T81</f>
        <v>0</v>
      </c>
      <c r="AT80" s="15" t="s">
        <v>73</v>
      </c>
      <c r="AU80" s="15" t="s">
        <v>116</v>
      </c>
      <c r="BK80" s="104">
        <f>BK81</f>
        <v>0</v>
      </c>
    </row>
    <row r="81" spans="2:65" s="10" customFormat="1" ht="25.9" customHeight="1">
      <c r="B81" s="138"/>
      <c r="D81" s="139" t="s">
        <v>73</v>
      </c>
      <c r="E81" s="140" t="s">
        <v>333</v>
      </c>
      <c r="F81" s="140" t="s">
        <v>334</v>
      </c>
      <c r="I81" s="141"/>
      <c r="J81" s="142">
        <f>BK81</f>
        <v>0</v>
      </c>
      <c r="L81" s="138"/>
      <c r="M81" s="143"/>
      <c r="P81" s="144">
        <f>SUM(P82:P129)</f>
        <v>0</v>
      </c>
      <c r="R81" s="144">
        <f>SUM(R82:R129)</f>
        <v>0</v>
      </c>
      <c r="T81" s="145">
        <f>SUM(T82:T129)</f>
        <v>0</v>
      </c>
      <c r="AR81" s="139" t="s">
        <v>137</v>
      </c>
      <c r="AT81" s="146" t="s">
        <v>73</v>
      </c>
      <c r="AU81" s="146" t="s">
        <v>74</v>
      </c>
      <c r="AY81" s="139" t="s">
        <v>136</v>
      </c>
      <c r="BK81" s="147">
        <f>SUM(BK82:BK129)</f>
        <v>0</v>
      </c>
    </row>
    <row r="82" spans="2:65" s="1" customFormat="1" ht="37.700000000000003" customHeight="1">
      <c r="B82" s="105"/>
      <c r="C82" s="106" t="s">
        <v>82</v>
      </c>
      <c r="D82" s="106" t="s">
        <v>130</v>
      </c>
      <c r="E82" s="107" t="s">
        <v>335</v>
      </c>
      <c r="F82" s="108" t="s">
        <v>336</v>
      </c>
      <c r="G82" s="109" t="s">
        <v>150</v>
      </c>
      <c r="H82" s="110">
        <v>1</v>
      </c>
      <c r="I82" s="111"/>
      <c r="J82" s="112">
        <f>ROUND(I82*H82,2)</f>
        <v>0</v>
      </c>
      <c r="K82" s="108" t="s">
        <v>134</v>
      </c>
      <c r="L82" s="113"/>
      <c r="M82" s="114" t="s">
        <v>3</v>
      </c>
      <c r="N82" s="115" t="s">
        <v>45</v>
      </c>
      <c r="P82" s="116">
        <f>O82*H82</f>
        <v>0</v>
      </c>
      <c r="Q82" s="116">
        <v>0</v>
      </c>
      <c r="R82" s="116">
        <f>Q82*H82</f>
        <v>0</v>
      </c>
      <c r="S82" s="116">
        <v>0</v>
      </c>
      <c r="T82" s="117">
        <f>S82*H82</f>
        <v>0</v>
      </c>
      <c r="AR82" s="118" t="s">
        <v>84</v>
      </c>
      <c r="AT82" s="118" t="s">
        <v>130</v>
      </c>
      <c r="AU82" s="118" t="s">
        <v>82</v>
      </c>
      <c r="AY82" s="15" t="s">
        <v>136</v>
      </c>
      <c r="BE82" s="119">
        <f>IF(N82="základní",J82,0)</f>
        <v>0</v>
      </c>
      <c r="BF82" s="119">
        <f>IF(N82="snížená",J82,0)</f>
        <v>0</v>
      </c>
      <c r="BG82" s="119">
        <f>IF(N82="zákl. přenesená",J82,0)</f>
        <v>0</v>
      </c>
      <c r="BH82" s="119">
        <f>IF(N82="sníž. přenesená",J82,0)</f>
        <v>0</v>
      </c>
      <c r="BI82" s="119">
        <f>IF(N82="nulová",J82,0)</f>
        <v>0</v>
      </c>
      <c r="BJ82" s="15" t="s">
        <v>82</v>
      </c>
      <c r="BK82" s="119">
        <f>ROUND(I82*H82,2)</f>
        <v>0</v>
      </c>
      <c r="BL82" s="15" t="s">
        <v>82</v>
      </c>
      <c r="BM82" s="118" t="s">
        <v>337</v>
      </c>
    </row>
    <row r="83" spans="2:65" s="1" customFormat="1" ht="33" customHeight="1">
      <c r="B83" s="105"/>
      <c r="C83" s="106" t="s">
        <v>84</v>
      </c>
      <c r="D83" s="106" t="s">
        <v>130</v>
      </c>
      <c r="E83" s="107" t="s">
        <v>338</v>
      </c>
      <c r="F83" s="108" t="s">
        <v>339</v>
      </c>
      <c r="G83" s="109" t="s">
        <v>150</v>
      </c>
      <c r="H83" s="110">
        <v>3</v>
      </c>
      <c r="I83" s="111"/>
      <c r="J83" s="112">
        <f>ROUND(I83*H83,2)</f>
        <v>0</v>
      </c>
      <c r="K83" s="108" t="s">
        <v>134</v>
      </c>
      <c r="L83" s="113"/>
      <c r="M83" s="114" t="s">
        <v>3</v>
      </c>
      <c r="N83" s="115" t="s">
        <v>45</v>
      </c>
      <c r="P83" s="116">
        <f>O83*H83</f>
        <v>0</v>
      </c>
      <c r="Q83" s="116">
        <v>0</v>
      </c>
      <c r="R83" s="116">
        <f>Q83*H83</f>
        <v>0</v>
      </c>
      <c r="S83" s="116">
        <v>0</v>
      </c>
      <c r="T83" s="117">
        <f>S83*H83</f>
        <v>0</v>
      </c>
      <c r="AR83" s="118" t="s">
        <v>84</v>
      </c>
      <c r="AT83" s="118" t="s">
        <v>130</v>
      </c>
      <c r="AU83" s="118" t="s">
        <v>82</v>
      </c>
      <c r="AY83" s="15" t="s">
        <v>136</v>
      </c>
      <c r="BE83" s="119">
        <f>IF(N83="základní",J83,0)</f>
        <v>0</v>
      </c>
      <c r="BF83" s="119">
        <f>IF(N83="snížená",J83,0)</f>
        <v>0</v>
      </c>
      <c r="BG83" s="119">
        <f>IF(N83="zákl. přenesená",J83,0)</f>
        <v>0</v>
      </c>
      <c r="BH83" s="119">
        <f>IF(N83="sníž. přenesená",J83,0)</f>
        <v>0</v>
      </c>
      <c r="BI83" s="119">
        <f>IF(N83="nulová",J83,0)</f>
        <v>0</v>
      </c>
      <c r="BJ83" s="15" t="s">
        <v>82</v>
      </c>
      <c r="BK83" s="119">
        <f>ROUND(I83*H83,2)</f>
        <v>0</v>
      </c>
      <c r="BL83" s="15" t="s">
        <v>82</v>
      </c>
      <c r="BM83" s="118" t="s">
        <v>340</v>
      </c>
    </row>
    <row r="84" spans="2:65" s="1" customFormat="1" ht="33" customHeight="1">
      <c r="B84" s="105"/>
      <c r="C84" s="106" t="s">
        <v>144</v>
      </c>
      <c r="D84" s="106" t="s">
        <v>130</v>
      </c>
      <c r="E84" s="107" t="s">
        <v>341</v>
      </c>
      <c r="F84" s="108" t="s">
        <v>342</v>
      </c>
      <c r="G84" s="109" t="s">
        <v>150</v>
      </c>
      <c r="H84" s="110">
        <v>2</v>
      </c>
      <c r="I84" s="111"/>
      <c r="J84" s="112">
        <f>ROUND(I84*H84,2)</f>
        <v>0</v>
      </c>
      <c r="K84" s="108" t="s">
        <v>134</v>
      </c>
      <c r="L84" s="113"/>
      <c r="M84" s="114" t="s">
        <v>3</v>
      </c>
      <c r="N84" s="115" t="s">
        <v>45</v>
      </c>
      <c r="P84" s="116">
        <f>O84*H84</f>
        <v>0</v>
      </c>
      <c r="Q84" s="116">
        <v>0</v>
      </c>
      <c r="R84" s="116">
        <f>Q84*H84</f>
        <v>0</v>
      </c>
      <c r="S84" s="116">
        <v>0</v>
      </c>
      <c r="T84" s="117">
        <f>S84*H84</f>
        <v>0</v>
      </c>
      <c r="AR84" s="118" t="s">
        <v>84</v>
      </c>
      <c r="AT84" s="118" t="s">
        <v>130</v>
      </c>
      <c r="AU84" s="118" t="s">
        <v>82</v>
      </c>
      <c r="AY84" s="15" t="s">
        <v>136</v>
      </c>
      <c r="BE84" s="119">
        <f>IF(N84="základní",J84,0)</f>
        <v>0</v>
      </c>
      <c r="BF84" s="119">
        <f>IF(N84="snížená",J84,0)</f>
        <v>0</v>
      </c>
      <c r="BG84" s="119">
        <f>IF(N84="zákl. přenesená",J84,0)</f>
        <v>0</v>
      </c>
      <c r="BH84" s="119">
        <f>IF(N84="sníž. přenesená",J84,0)</f>
        <v>0</v>
      </c>
      <c r="BI84" s="119">
        <f>IF(N84="nulová",J84,0)</f>
        <v>0</v>
      </c>
      <c r="BJ84" s="15" t="s">
        <v>82</v>
      </c>
      <c r="BK84" s="119">
        <f>ROUND(I84*H84,2)</f>
        <v>0</v>
      </c>
      <c r="BL84" s="15" t="s">
        <v>82</v>
      </c>
      <c r="BM84" s="118" t="s">
        <v>343</v>
      </c>
    </row>
    <row r="85" spans="2:65" s="11" customFormat="1">
      <c r="B85" s="148"/>
      <c r="D85" s="149" t="s">
        <v>344</v>
      </c>
      <c r="F85" s="150" t="s">
        <v>345</v>
      </c>
      <c r="H85" s="151">
        <v>2</v>
      </c>
      <c r="I85" s="152"/>
      <c r="L85" s="148"/>
      <c r="M85" s="153"/>
      <c r="T85" s="154"/>
      <c r="AT85" s="155" t="s">
        <v>344</v>
      </c>
      <c r="AU85" s="155" t="s">
        <v>82</v>
      </c>
      <c r="AV85" s="11" t="s">
        <v>84</v>
      </c>
      <c r="AW85" s="11" t="s">
        <v>4</v>
      </c>
      <c r="AX85" s="11" t="s">
        <v>82</v>
      </c>
      <c r="AY85" s="155" t="s">
        <v>136</v>
      </c>
    </row>
    <row r="86" spans="2:65" s="1" customFormat="1" ht="37.700000000000003" customHeight="1">
      <c r="B86" s="105"/>
      <c r="C86" s="106" t="s">
        <v>137</v>
      </c>
      <c r="D86" s="106" t="s">
        <v>130</v>
      </c>
      <c r="E86" s="107" t="s">
        <v>346</v>
      </c>
      <c r="F86" s="108" t="s">
        <v>347</v>
      </c>
      <c r="G86" s="109" t="s">
        <v>150</v>
      </c>
      <c r="H86" s="110">
        <v>1</v>
      </c>
      <c r="I86" s="111"/>
      <c r="J86" s="112">
        <f t="shared" ref="J86:J129" si="0">ROUND(I86*H86,2)</f>
        <v>0</v>
      </c>
      <c r="K86" s="108" t="s">
        <v>134</v>
      </c>
      <c r="L86" s="113"/>
      <c r="M86" s="114" t="s">
        <v>3</v>
      </c>
      <c r="N86" s="115" t="s">
        <v>45</v>
      </c>
      <c r="P86" s="116">
        <f t="shared" ref="P86:P129" si="1">O86*H86</f>
        <v>0</v>
      </c>
      <c r="Q86" s="116">
        <v>0</v>
      </c>
      <c r="R86" s="116">
        <f t="shared" ref="R86:R129" si="2">Q86*H86</f>
        <v>0</v>
      </c>
      <c r="S86" s="116">
        <v>0</v>
      </c>
      <c r="T86" s="117">
        <f t="shared" ref="T86:T129" si="3">S86*H86</f>
        <v>0</v>
      </c>
      <c r="AR86" s="118" t="s">
        <v>84</v>
      </c>
      <c r="AT86" s="118" t="s">
        <v>130</v>
      </c>
      <c r="AU86" s="118" t="s">
        <v>82</v>
      </c>
      <c r="AY86" s="15" t="s">
        <v>136</v>
      </c>
      <c r="BE86" s="119">
        <f t="shared" ref="BE86:BE129" si="4">IF(N86="základní",J86,0)</f>
        <v>0</v>
      </c>
      <c r="BF86" s="119">
        <f t="shared" ref="BF86:BF129" si="5">IF(N86="snížená",J86,0)</f>
        <v>0</v>
      </c>
      <c r="BG86" s="119">
        <f t="shared" ref="BG86:BG129" si="6">IF(N86="zákl. přenesená",J86,0)</f>
        <v>0</v>
      </c>
      <c r="BH86" s="119">
        <f t="shared" ref="BH86:BH129" si="7">IF(N86="sníž. přenesená",J86,0)</f>
        <v>0</v>
      </c>
      <c r="BI86" s="119">
        <f t="shared" ref="BI86:BI129" si="8">IF(N86="nulová",J86,0)</f>
        <v>0</v>
      </c>
      <c r="BJ86" s="15" t="s">
        <v>82</v>
      </c>
      <c r="BK86" s="119">
        <f t="shared" ref="BK86:BK129" si="9">ROUND(I86*H86,2)</f>
        <v>0</v>
      </c>
      <c r="BL86" s="15" t="s">
        <v>82</v>
      </c>
      <c r="BM86" s="118" t="s">
        <v>348</v>
      </c>
    </row>
    <row r="87" spans="2:65" s="1" customFormat="1" ht="24.2" customHeight="1">
      <c r="B87" s="105"/>
      <c r="C87" s="106" t="s">
        <v>152</v>
      </c>
      <c r="D87" s="106" t="s">
        <v>130</v>
      </c>
      <c r="E87" s="107" t="s">
        <v>349</v>
      </c>
      <c r="F87" s="108" t="s">
        <v>350</v>
      </c>
      <c r="G87" s="109" t="s">
        <v>150</v>
      </c>
      <c r="H87" s="110">
        <v>1</v>
      </c>
      <c r="I87" s="111"/>
      <c r="J87" s="112">
        <f t="shared" si="0"/>
        <v>0</v>
      </c>
      <c r="K87" s="108" t="s">
        <v>134</v>
      </c>
      <c r="L87" s="113"/>
      <c r="M87" s="114" t="s">
        <v>3</v>
      </c>
      <c r="N87" s="115" t="s">
        <v>45</v>
      </c>
      <c r="P87" s="116">
        <f t="shared" si="1"/>
        <v>0</v>
      </c>
      <c r="Q87" s="116">
        <v>0</v>
      </c>
      <c r="R87" s="116">
        <f t="shared" si="2"/>
        <v>0</v>
      </c>
      <c r="S87" s="116">
        <v>0</v>
      </c>
      <c r="T87" s="117">
        <f t="shared" si="3"/>
        <v>0</v>
      </c>
      <c r="AR87" s="118" t="s">
        <v>84</v>
      </c>
      <c r="AT87" s="118" t="s">
        <v>130</v>
      </c>
      <c r="AU87" s="118" t="s">
        <v>82</v>
      </c>
      <c r="AY87" s="15" t="s">
        <v>136</v>
      </c>
      <c r="BE87" s="119">
        <f t="shared" si="4"/>
        <v>0</v>
      </c>
      <c r="BF87" s="119">
        <f t="shared" si="5"/>
        <v>0</v>
      </c>
      <c r="BG87" s="119">
        <f t="shared" si="6"/>
        <v>0</v>
      </c>
      <c r="BH87" s="119">
        <f t="shared" si="7"/>
        <v>0</v>
      </c>
      <c r="BI87" s="119">
        <f t="shared" si="8"/>
        <v>0</v>
      </c>
      <c r="BJ87" s="15" t="s">
        <v>82</v>
      </c>
      <c r="BK87" s="119">
        <f t="shared" si="9"/>
        <v>0</v>
      </c>
      <c r="BL87" s="15" t="s">
        <v>82</v>
      </c>
      <c r="BM87" s="118" t="s">
        <v>351</v>
      </c>
    </row>
    <row r="88" spans="2:65" s="1" customFormat="1" ht="33" customHeight="1">
      <c r="B88" s="105"/>
      <c r="C88" s="106" t="s">
        <v>156</v>
      </c>
      <c r="D88" s="106" t="s">
        <v>130</v>
      </c>
      <c r="E88" s="107" t="s">
        <v>352</v>
      </c>
      <c r="F88" s="108" t="s">
        <v>353</v>
      </c>
      <c r="G88" s="109" t="s">
        <v>150</v>
      </c>
      <c r="H88" s="110">
        <v>1</v>
      </c>
      <c r="I88" s="111"/>
      <c r="J88" s="112">
        <f t="shared" si="0"/>
        <v>0</v>
      </c>
      <c r="K88" s="108" t="s">
        <v>134</v>
      </c>
      <c r="L88" s="113"/>
      <c r="M88" s="114" t="s">
        <v>3</v>
      </c>
      <c r="N88" s="115" t="s">
        <v>45</v>
      </c>
      <c r="P88" s="116">
        <f t="shared" si="1"/>
        <v>0</v>
      </c>
      <c r="Q88" s="116">
        <v>0</v>
      </c>
      <c r="R88" s="116">
        <f t="shared" si="2"/>
        <v>0</v>
      </c>
      <c r="S88" s="116">
        <v>0</v>
      </c>
      <c r="T88" s="117">
        <f t="shared" si="3"/>
        <v>0</v>
      </c>
      <c r="AR88" s="118" t="s">
        <v>84</v>
      </c>
      <c r="AT88" s="118" t="s">
        <v>130</v>
      </c>
      <c r="AU88" s="118" t="s">
        <v>82</v>
      </c>
      <c r="AY88" s="15" t="s">
        <v>136</v>
      </c>
      <c r="BE88" s="119">
        <f t="shared" si="4"/>
        <v>0</v>
      </c>
      <c r="BF88" s="119">
        <f t="shared" si="5"/>
        <v>0</v>
      </c>
      <c r="BG88" s="119">
        <f t="shared" si="6"/>
        <v>0</v>
      </c>
      <c r="BH88" s="119">
        <f t="shared" si="7"/>
        <v>0</v>
      </c>
      <c r="BI88" s="119">
        <f t="shared" si="8"/>
        <v>0</v>
      </c>
      <c r="BJ88" s="15" t="s">
        <v>82</v>
      </c>
      <c r="BK88" s="119">
        <f t="shared" si="9"/>
        <v>0</v>
      </c>
      <c r="BL88" s="15" t="s">
        <v>82</v>
      </c>
      <c r="BM88" s="118" t="s">
        <v>354</v>
      </c>
    </row>
    <row r="89" spans="2:65" s="1" customFormat="1" ht="33" customHeight="1">
      <c r="B89" s="105"/>
      <c r="C89" s="106" t="s">
        <v>160</v>
      </c>
      <c r="D89" s="106" t="s">
        <v>130</v>
      </c>
      <c r="E89" s="107" t="s">
        <v>355</v>
      </c>
      <c r="F89" s="108" t="s">
        <v>356</v>
      </c>
      <c r="G89" s="109" t="s">
        <v>150</v>
      </c>
      <c r="H89" s="110">
        <v>3</v>
      </c>
      <c r="I89" s="111"/>
      <c r="J89" s="112">
        <f t="shared" si="0"/>
        <v>0</v>
      </c>
      <c r="K89" s="108" t="s">
        <v>134</v>
      </c>
      <c r="L89" s="113"/>
      <c r="M89" s="114" t="s">
        <v>3</v>
      </c>
      <c r="N89" s="115" t="s">
        <v>45</v>
      </c>
      <c r="P89" s="116">
        <f t="shared" si="1"/>
        <v>0</v>
      </c>
      <c r="Q89" s="116">
        <v>0</v>
      </c>
      <c r="R89" s="116">
        <f t="shared" si="2"/>
        <v>0</v>
      </c>
      <c r="S89" s="116">
        <v>0</v>
      </c>
      <c r="T89" s="117">
        <f t="shared" si="3"/>
        <v>0</v>
      </c>
      <c r="AR89" s="118" t="s">
        <v>84</v>
      </c>
      <c r="AT89" s="118" t="s">
        <v>130</v>
      </c>
      <c r="AU89" s="118" t="s">
        <v>82</v>
      </c>
      <c r="AY89" s="15" t="s">
        <v>136</v>
      </c>
      <c r="BE89" s="119">
        <f t="shared" si="4"/>
        <v>0</v>
      </c>
      <c r="BF89" s="119">
        <f t="shared" si="5"/>
        <v>0</v>
      </c>
      <c r="BG89" s="119">
        <f t="shared" si="6"/>
        <v>0</v>
      </c>
      <c r="BH89" s="119">
        <f t="shared" si="7"/>
        <v>0</v>
      </c>
      <c r="BI89" s="119">
        <f t="shared" si="8"/>
        <v>0</v>
      </c>
      <c r="BJ89" s="15" t="s">
        <v>82</v>
      </c>
      <c r="BK89" s="119">
        <f t="shared" si="9"/>
        <v>0</v>
      </c>
      <c r="BL89" s="15" t="s">
        <v>82</v>
      </c>
      <c r="BM89" s="118" t="s">
        <v>357</v>
      </c>
    </row>
    <row r="90" spans="2:65" s="1" customFormat="1" ht="24.2" customHeight="1">
      <c r="B90" s="105"/>
      <c r="C90" s="106" t="s">
        <v>135</v>
      </c>
      <c r="D90" s="106" t="s">
        <v>130</v>
      </c>
      <c r="E90" s="107" t="s">
        <v>358</v>
      </c>
      <c r="F90" s="108" t="s">
        <v>359</v>
      </c>
      <c r="G90" s="109" t="s">
        <v>150</v>
      </c>
      <c r="H90" s="110">
        <v>2</v>
      </c>
      <c r="I90" s="111"/>
      <c r="J90" s="112">
        <f t="shared" si="0"/>
        <v>0</v>
      </c>
      <c r="K90" s="108" t="s">
        <v>134</v>
      </c>
      <c r="L90" s="113"/>
      <c r="M90" s="114" t="s">
        <v>3</v>
      </c>
      <c r="N90" s="115" t="s">
        <v>45</v>
      </c>
      <c r="P90" s="116">
        <f t="shared" si="1"/>
        <v>0</v>
      </c>
      <c r="Q90" s="116">
        <v>0</v>
      </c>
      <c r="R90" s="116">
        <f t="shared" si="2"/>
        <v>0</v>
      </c>
      <c r="S90" s="116">
        <v>0</v>
      </c>
      <c r="T90" s="117">
        <f t="shared" si="3"/>
        <v>0</v>
      </c>
      <c r="AR90" s="118" t="s">
        <v>84</v>
      </c>
      <c r="AT90" s="118" t="s">
        <v>130</v>
      </c>
      <c r="AU90" s="118" t="s">
        <v>82</v>
      </c>
      <c r="AY90" s="15" t="s">
        <v>136</v>
      </c>
      <c r="BE90" s="119">
        <f t="shared" si="4"/>
        <v>0</v>
      </c>
      <c r="BF90" s="119">
        <f t="shared" si="5"/>
        <v>0</v>
      </c>
      <c r="BG90" s="119">
        <f t="shared" si="6"/>
        <v>0</v>
      </c>
      <c r="BH90" s="119">
        <f t="shared" si="7"/>
        <v>0</v>
      </c>
      <c r="BI90" s="119">
        <f t="shared" si="8"/>
        <v>0</v>
      </c>
      <c r="BJ90" s="15" t="s">
        <v>82</v>
      </c>
      <c r="BK90" s="119">
        <f t="shared" si="9"/>
        <v>0</v>
      </c>
      <c r="BL90" s="15" t="s">
        <v>82</v>
      </c>
      <c r="BM90" s="118" t="s">
        <v>360</v>
      </c>
    </row>
    <row r="91" spans="2:65" s="1" customFormat="1" ht="33" customHeight="1">
      <c r="B91" s="105"/>
      <c r="C91" s="106" t="s">
        <v>167</v>
      </c>
      <c r="D91" s="106" t="s">
        <v>130</v>
      </c>
      <c r="E91" s="107" t="s">
        <v>361</v>
      </c>
      <c r="F91" s="108" t="s">
        <v>362</v>
      </c>
      <c r="G91" s="109" t="s">
        <v>150</v>
      </c>
      <c r="H91" s="110">
        <v>1</v>
      </c>
      <c r="I91" s="111"/>
      <c r="J91" s="112">
        <f t="shared" si="0"/>
        <v>0</v>
      </c>
      <c r="K91" s="108" t="s">
        <v>134</v>
      </c>
      <c r="L91" s="113"/>
      <c r="M91" s="114" t="s">
        <v>3</v>
      </c>
      <c r="N91" s="115" t="s">
        <v>45</v>
      </c>
      <c r="P91" s="116">
        <f t="shared" si="1"/>
        <v>0</v>
      </c>
      <c r="Q91" s="116">
        <v>0</v>
      </c>
      <c r="R91" s="116">
        <f t="shared" si="2"/>
        <v>0</v>
      </c>
      <c r="S91" s="116">
        <v>0</v>
      </c>
      <c r="T91" s="117">
        <f t="shared" si="3"/>
        <v>0</v>
      </c>
      <c r="AR91" s="118" t="s">
        <v>84</v>
      </c>
      <c r="AT91" s="118" t="s">
        <v>130</v>
      </c>
      <c r="AU91" s="118" t="s">
        <v>82</v>
      </c>
      <c r="AY91" s="15" t="s">
        <v>136</v>
      </c>
      <c r="BE91" s="119">
        <f t="shared" si="4"/>
        <v>0</v>
      </c>
      <c r="BF91" s="119">
        <f t="shared" si="5"/>
        <v>0</v>
      </c>
      <c r="BG91" s="119">
        <f t="shared" si="6"/>
        <v>0</v>
      </c>
      <c r="BH91" s="119">
        <f t="shared" si="7"/>
        <v>0</v>
      </c>
      <c r="BI91" s="119">
        <f t="shared" si="8"/>
        <v>0</v>
      </c>
      <c r="BJ91" s="15" t="s">
        <v>82</v>
      </c>
      <c r="BK91" s="119">
        <f t="shared" si="9"/>
        <v>0</v>
      </c>
      <c r="BL91" s="15" t="s">
        <v>82</v>
      </c>
      <c r="BM91" s="118" t="s">
        <v>363</v>
      </c>
    </row>
    <row r="92" spans="2:65" s="1" customFormat="1" ht="33" customHeight="1">
      <c r="B92" s="105"/>
      <c r="C92" s="106" t="s">
        <v>171</v>
      </c>
      <c r="D92" s="106" t="s">
        <v>130</v>
      </c>
      <c r="E92" s="107" t="s">
        <v>364</v>
      </c>
      <c r="F92" s="108" t="s">
        <v>365</v>
      </c>
      <c r="G92" s="109" t="s">
        <v>150</v>
      </c>
      <c r="H92" s="110">
        <v>16</v>
      </c>
      <c r="I92" s="111"/>
      <c r="J92" s="112">
        <f t="shared" si="0"/>
        <v>0</v>
      </c>
      <c r="K92" s="108" t="s">
        <v>134</v>
      </c>
      <c r="L92" s="113"/>
      <c r="M92" s="114" t="s">
        <v>3</v>
      </c>
      <c r="N92" s="115" t="s">
        <v>45</v>
      </c>
      <c r="P92" s="116">
        <f t="shared" si="1"/>
        <v>0</v>
      </c>
      <c r="Q92" s="116">
        <v>0</v>
      </c>
      <c r="R92" s="116">
        <f t="shared" si="2"/>
        <v>0</v>
      </c>
      <c r="S92" s="116">
        <v>0</v>
      </c>
      <c r="T92" s="117">
        <f t="shared" si="3"/>
        <v>0</v>
      </c>
      <c r="AR92" s="118" t="s">
        <v>84</v>
      </c>
      <c r="AT92" s="118" t="s">
        <v>130</v>
      </c>
      <c r="AU92" s="118" t="s">
        <v>82</v>
      </c>
      <c r="AY92" s="15" t="s">
        <v>136</v>
      </c>
      <c r="BE92" s="119">
        <f t="shared" si="4"/>
        <v>0</v>
      </c>
      <c r="BF92" s="119">
        <f t="shared" si="5"/>
        <v>0</v>
      </c>
      <c r="BG92" s="119">
        <f t="shared" si="6"/>
        <v>0</v>
      </c>
      <c r="BH92" s="119">
        <f t="shared" si="7"/>
        <v>0</v>
      </c>
      <c r="BI92" s="119">
        <f t="shared" si="8"/>
        <v>0</v>
      </c>
      <c r="BJ92" s="15" t="s">
        <v>82</v>
      </c>
      <c r="BK92" s="119">
        <f t="shared" si="9"/>
        <v>0</v>
      </c>
      <c r="BL92" s="15" t="s">
        <v>82</v>
      </c>
      <c r="BM92" s="118" t="s">
        <v>366</v>
      </c>
    </row>
    <row r="93" spans="2:65" s="1" customFormat="1" ht="33" customHeight="1">
      <c r="B93" s="105"/>
      <c r="C93" s="106" t="s">
        <v>175</v>
      </c>
      <c r="D93" s="106" t="s">
        <v>130</v>
      </c>
      <c r="E93" s="107" t="s">
        <v>367</v>
      </c>
      <c r="F93" s="108" t="s">
        <v>368</v>
      </c>
      <c r="G93" s="109" t="s">
        <v>150</v>
      </c>
      <c r="H93" s="110">
        <v>16</v>
      </c>
      <c r="I93" s="111"/>
      <c r="J93" s="112">
        <f t="shared" si="0"/>
        <v>0</v>
      </c>
      <c r="K93" s="108" t="s">
        <v>134</v>
      </c>
      <c r="L93" s="113"/>
      <c r="M93" s="114" t="s">
        <v>3</v>
      </c>
      <c r="N93" s="115" t="s">
        <v>45</v>
      </c>
      <c r="P93" s="116">
        <f t="shared" si="1"/>
        <v>0</v>
      </c>
      <c r="Q93" s="116">
        <v>0</v>
      </c>
      <c r="R93" s="116">
        <f t="shared" si="2"/>
        <v>0</v>
      </c>
      <c r="S93" s="116">
        <v>0</v>
      </c>
      <c r="T93" s="117">
        <f t="shared" si="3"/>
        <v>0</v>
      </c>
      <c r="AR93" s="118" t="s">
        <v>84</v>
      </c>
      <c r="AT93" s="118" t="s">
        <v>130</v>
      </c>
      <c r="AU93" s="118" t="s">
        <v>82</v>
      </c>
      <c r="AY93" s="15" t="s">
        <v>136</v>
      </c>
      <c r="BE93" s="119">
        <f t="shared" si="4"/>
        <v>0</v>
      </c>
      <c r="BF93" s="119">
        <f t="shared" si="5"/>
        <v>0</v>
      </c>
      <c r="BG93" s="119">
        <f t="shared" si="6"/>
        <v>0</v>
      </c>
      <c r="BH93" s="119">
        <f t="shared" si="7"/>
        <v>0</v>
      </c>
      <c r="BI93" s="119">
        <f t="shared" si="8"/>
        <v>0</v>
      </c>
      <c r="BJ93" s="15" t="s">
        <v>82</v>
      </c>
      <c r="BK93" s="119">
        <f t="shared" si="9"/>
        <v>0</v>
      </c>
      <c r="BL93" s="15" t="s">
        <v>82</v>
      </c>
      <c r="BM93" s="118" t="s">
        <v>369</v>
      </c>
    </row>
    <row r="94" spans="2:65" s="1" customFormat="1" ht="24.2" customHeight="1">
      <c r="B94" s="105"/>
      <c r="C94" s="106" t="s">
        <v>179</v>
      </c>
      <c r="D94" s="106" t="s">
        <v>130</v>
      </c>
      <c r="E94" s="107" t="s">
        <v>370</v>
      </c>
      <c r="F94" s="108" t="s">
        <v>371</v>
      </c>
      <c r="G94" s="109" t="s">
        <v>150</v>
      </c>
      <c r="H94" s="110">
        <v>1</v>
      </c>
      <c r="I94" s="111"/>
      <c r="J94" s="112">
        <f t="shared" si="0"/>
        <v>0</v>
      </c>
      <c r="K94" s="108" t="s">
        <v>134</v>
      </c>
      <c r="L94" s="113"/>
      <c r="M94" s="114" t="s">
        <v>3</v>
      </c>
      <c r="N94" s="115" t="s">
        <v>45</v>
      </c>
      <c r="P94" s="116">
        <f t="shared" si="1"/>
        <v>0</v>
      </c>
      <c r="Q94" s="116">
        <v>0</v>
      </c>
      <c r="R94" s="116">
        <f t="shared" si="2"/>
        <v>0</v>
      </c>
      <c r="S94" s="116">
        <v>0</v>
      </c>
      <c r="T94" s="117">
        <f t="shared" si="3"/>
        <v>0</v>
      </c>
      <c r="AR94" s="118" t="s">
        <v>84</v>
      </c>
      <c r="AT94" s="118" t="s">
        <v>130</v>
      </c>
      <c r="AU94" s="118" t="s">
        <v>82</v>
      </c>
      <c r="AY94" s="15" t="s">
        <v>136</v>
      </c>
      <c r="BE94" s="119">
        <f t="shared" si="4"/>
        <v>0</v>
      </c>
      <c r="BF94" s="119">
        <f t="shared" si="5"/>
        <v>0</v>
      </c>
      <c r="BG94" s="119">
        <f t="shared" si="6"/>
        <v>0</v>
      </c>
      <c r="BH94" s="119">
        <f t="shared" si="7"/>
        <v>0</v>
      </c>
      <c r="BI94" s="119">
        <f t="shared" si="8"/>
        <v>0</v>
      </c>
      <c r="BJ94" s="15" t="s">
        <v>82</v>
      </c>
      <c r="BK94" s="119">
        <f t="shared" si="9"/>
        <v>0</v>
      </c>
      <c r="BL94" s="15" t="s">
        <v>82</v>
      </c>
      <c r="BM94" s="118" t="s">
        <v>372</v>
      </c>
    </row>
    <row r="95" spans="2:65" s="1" customFormat="1" ht="24.2" customHeight="1">
      <c r="B95" s="105"/>
      <c r="C95" s="106" t="s">
        <v>183</v>
      </c>
      <c r="D95" s="106" t="s">
        <v>130</v>
      </c>
      <c r="E95" s="107" t="s">
        <v>373</v>
      </c>
      <c r="F95" s="108" t="s">
        <v>374</v>
      </c>
      <c r="G95" s="109" t="s">
        <v>150</v>
      </c>
      <c r="H95" s="110">
        <v>1</v>
      </c>
      <c r="I95" s="111"/>
      <c r="J95" s="112">
        <f t="shared" si="0"/>
        <v>0</v>
      </c>
      <c r="K95" s="108" t="s">
        <v>134</v>
      </c>
      <c r="L95" s="113"/>
      <c r="M95" s="114" t="s">
        <v>3</v>
      </c>
      <c r="N95" s="115" t="s">
        <v>45</v>
      </c>
      <c r="P95" s="116">
        <f t="shared" si="1"/>
        <v>0</v>
      </c>
      <c r="Q95" s="116">
        <v>0</v>
      </c>
      <c r="R95" s="116">
        <f t="shared" si="2"/>
        <v>0</v>
      </c>
      <c r="S95" s="116">
        <v>0</v>
      </c>
      <c r="T95" s="117">
        <f t="shared" si="3"/>
        <v>0</v>
      </c>
      <c r="AR95" s="118" t="s">
        <v>84</v>
      </c>
      <c r="AT95" s="118" t="s">
        <v>130</v>
      </c>
      <c r="AU95" s="118" t="s">
        <v>82</v>
      </c>
      <c r="AY95" s="15" t="s">
        <v>136</v>
      </c>
      <c r="BE95" s="119">
        <f t="shared" si="4"/>
        <v>0</v>
      </c>
      <c r="BF95" s="119">
        <f t="shared" si="5"/>
        <v>0</v>
      </c>
      <c r="BG95" s="119">
        <f t="shared" si="6"/>
        <v>0</v>
      </c>
      <c r="BH95" s="119">
        <f t="shared" si="7"/>
        <v>0</v>
      </c>
      <c r="BI95" s="119">
        <f t="shared" si="8"/>
        <v>0</v>
      </c>
      <c r="BJ95" s="15" t="s">
        <v>82</v>
      </c>
      <c r="BK95" s="119">
        <f t="shared" si="9"/>
        <v>0</v>
      </c>
      <c r="BL95" s="15" t="s">
        <v>82</v>
      </c>
      <c r="BM95" s="118" t="s">
        <v>375</v>
      </c>
    </row>
    <row r="96" spans="2:65" s="1" customFormat="1" ht="24.2" customHeight="1">
      <c r="B96" s="105"/>
      <c r="C96" s="106" t="s">
        <v>187</v>
      </c>
      <c r="D96" s="106" t="s">
        <v>130</v>
      </c>
      <c r="E96" s="107" t="s">
        <v>376</v>
      </c>
      <c r="F96" s="108" t="s">
        <v>377</v>
      </c>
      <c r="G96" s="109" t="s">
        <v>150</v>
      </c>
      <c r="H96" s="110">
        <v>1</v>
      </c>
      <c r="I96" s="111"/>
      <c r="J96" s="112">
        <f t="shared" si="0"/>
        <v>0</v>
      </c>
      <c r="K96" s="108" t="s">
        <v>134</v>
      </c>
      <c r="L96" s="113"/>
      <c r="M96" s="114" t="s">
        <v>3</v>
      </c>
      <c r="N96" s="115" t="s">
        <v>45</v>
      </c>
      <c r="P96" s="116">
        <f t="shared" si="1"/>
        <v>0</v>
      </c>
      <c r="Q96" s="116">
        <v>0</v>
      </c>
      <c r="R96" s="116">
        <f t="shared" si="2"/>
        <v>0</v>
      </c>
      <c r="S96" s="116">
        <v>0</v>
      </c>
      <c r="T96" s="117">
        <f t="shared" si="3"/>
        <v>0</v>
      </c>
      <c r="AR96" s="118" t="s">
        <v>84</v>
      </c>
      <c r="AT96" s="118" t="s">
        <v>130</v>
      </c>
      <c r="AU96" s="118" t="s">
        <v>82</v>
      </c>
      <c r="AY96" s="15" t="s">
        <v>136</v>
      </c>
      <c r="BE96" s="119">
        <f t="shared" si="4"/>
        <v>0</v>
      </c>
      <c r="BF96" s="119">
        <f t="shared" si="5"/>
        <v>0</v>
      </c>
      <c r="BG96" s="119">
        <f t="shared" si="6"/>
        <v>0</v>
      </c>
      <c r="BH96" s="119">
        <f t="shared" si="7"/>
        <v>0</v>
      </c>
      <c r="BI96" s="119">
        <f t="shared" si="8"/>
        <v>0</v>
      </c>
      <c r="BJ96" s="15" t="s">
        <v>82</v>
      </c>
      <c r="BK96" s="119">
        <f t="shared" si="9"/>
        <v>0</v>
      </c>
      <c r="BL96" s="15" t="s">
        <v>82</v>
      </c>
      <c r="BM96" s="118" t="s">
        <v>378</v>
      </c>
    </row>
    <row r="97" spans="2:65" s="1" customFormat="1" ht="24.2" customHeight="1">
      <c r="B97" s="105"/>
      <c r="C97" s="106" t="s">
        <v>9</v>
      </c>
      <c r="D97" s="106" t="s">
        <v>130</v>
      </c>
      <c r="E97" s="107" t="s">
        <v>379</v>
      </c>
      <c r="F97" s="108" t="s">
        <v>380</v>
      </c>
      <c r="G97" s="109" t="s">
        <v>150</v>
      </c>
      <c r="H97" s="110">
        <v>1</v>
      </c>
      <c r="I97" s="111"/>
      <c r="J97" s="112">
        <f t="shared" si="0"/>
        <v>0</v>
      </c>
      <c r="K97" s="108" t="s">
        <v>134</v>
      </c>
      <c r="L97" s="113"/>
      <c r="M97" s="114" t="s">
        <v>3</v>
      </c>
      <c r="N97" s="115" t="s">
        <v>45</v>
      </c>
      <c r="P97" s="116">
        <f t="shared" si="1"/>
        <v>0</v>
      </c>
      <c r="Q97" s="116">
        <v>0</v>
      </c>
      <c r="R97" s="116">
        <f t="shared" si="2"/>
        <v>0</v>
      </c>
      <c r="S97" s="116">
        <v>0</v>
      </c>
      <c r="T97" s="117">
        <f t="shared" si="3"/>
        <v>0</v>
      </c>
      <c r="AR97" s="118" t="s">
        <v>84</v>
      </c>
      <c r="AT97" s="118" t="s">
        <v>130</v>
      </c>
      <c r="AU97" s="118" t="s">
        <v>82</v>
      </c>
      <c r="AY97" s="15" t="s">
        <v>136</v>
      </c>
      <c r="BE97" s="119">
        <f t="shared" si="4"/>
        <v>0</v>
      </c>
      <c r="BF97" s="119">
        <f t="shared" si="5"/>
        <v>0</v>
      </c>
      <c r="BG97" s="119">
        <f t="shared" si="6"/>
        <v>0</v>
      </c>
      <c r="BH97" s="119">
        <f t="shared" si="7"/>
        <v>0</v>
      </c>
      <c r="BI97" s="119">
        <f t="shared" si="8"/>
        <v>0</v>
      </c>
      <c r="BJ97" s="15" t="s">
        <v>82</v>
      </c>
      <c r="BK97" s="119">
        <f t="shared" si="9"/>
        <v>0</v>
      </c>
      <c r="BL97" s="15" t="s">
        <v>82</v>
      </c>
      <c r="BM97" s="118" t="s">
        <v>381</v>
      </c>
    </row>
    <row r="98" spans="2:65" s="1" customFormat="1" ht="24.2" customHeight="1">
      <c r="B98" s="105"/>
      <c r="C98" s="106" t="s">
        <v>194</v>
      </c>
      <c r="D98" s="106" t="s">
        <v>130</v>
      </c>
      <c r="E98" s="107" t="s">
        <v>382</v>
      </c>
      <c r="F98" s="108" t="s">
        <v>383</v>
      </c>
      <c r="G98" s="109" t="s">
        <v>150</v>
      </c>
      <c r="H98" s="110">
        <v>1</v>
      </c>
      <c r="I98" s="111"/>
      <c r="J98" s="112">
        <f t="shared" si="0"/>
        <v>0</v>
      </c>
      <c r="K98" s="108" t="s">
        <v>134</v>
      </c>
      <c r="L98" s="113"/>
      <c r="M98" s="114" t="s">
        <v>3</v>
      </c>
      <c r="N98" s="115" t="s">
        <v>45</v>
      </c>
      <c r="P98" s="116">
        <f t="shared" si="1"/>
        <v>0</v>
      </c>
      <c r="Q98" s="116">
        <v>0</v>
      </c>
      <c r="R98" s="116">
        <f t="shared" si="2"/>
        <v>0</v>
      </c>
      <c r="S98" s="116">
        <v>0</v>
      </c>
      <c r="T98" s="117">
        <f t="shared" si="3"/>
        <v>0</v>
      </c>
      <c r="AR98" s="118" t="s">
        <v>84</v>
      </c>
      <c r="AT98" s="118" t="s">
        <v>130</v>
      </c>
      <c r="AU98" s="118" t="s">
        <v>82</v>
      </c>
      <c r="AY98" s="15" t="s">
        <v>136</v>
      </c>
      <c r="BE98" s="119">
        <f t="shared" si="4"/>
        <v>0</v>
      </c>
      <c r="BF98" s="119">
        <f t="shared" si="5"/>
        <v>0</v>
      </c>
      <c r="BG98" s="119">
        <f t="shared" si="6"/>
        <v>0</v>
      </c>
      <c r="BH98" s="119">
        <f t="shared" si="7"/>
        <v>0</v>
      </c>
      <c r="BI98" s="119">
        <f t="shared" si="8"/>
        <v>0</v>
      </c>
      <c r="BJ98" s="15" t="s">
        <v>82</v>
      </c>
      <c r="BK98" s="119">
        <f t="shared" si="9"/>
        <v>0</v>
      </c>
      <c r="BL98" s="15" t="s">
        <v>82</v>
      </c>
      <c r="BM98" s="118" t="s">
        <v>384</v>
      </c>
    </row>
    <row r="99" spans="2:65" s="1" customFormat="1" ht="24.2" customHeight="1">
      <c r="B99" s="105"/>
      <c r="C99" s="106" t="s">
        <v>198</v>
      </c>
      <c r="D99" s="106" t="s">
        <v>130</v>
      </c>
      <c r="E99" s="107" t="s">
        <v>385</v>
      </c>
      <c r="F99" s="108" t="s">
        <v>386</v>
      </c>
      <c r="G99" s="109" t="s">
        <v>150</v>
      </c>
      <c r="H99" s="110">
        <v>1</v>
      </c>
      <c r="I99" s="111"/>
      <c r="J99" s="112">
        <f t="shared" si="0"/>
        <v>0</v>
      </c>
      <c r="K99" s="108" t="s">
        <v>134</v>
      </c>
      <c r="L99" s="113"/>
      <c r="M99" s="114" t="s">
        <v>3</v>
      </c>
      <c r="N99" s="115" t="s">
        <v>45</v>
      </c>
      <c r="P99" s="116">
        <f t="shared" si="1"/>
        <v>0</v>
      </c>
      <c r="Q99" s="116">
        <v>0</v>
      </c>
      <c r="R99" s="116">
        <f t="shared" si="2"/>
        <v>0</v>
      </c>
      <c r="S99" s="116">
        <v>0</v>
      </c>
      <c r="T99" s="117">
        <f t="shared" si="3"/>
        <v>0</v>
      </c>
      <c r="AR99" s="118" t="s">
        <v>84</v>
      </c>
      <c r="AT99" s="118" t="s">
        <v>130</v>
      </c>
      <c r="AU99" s="118" t="s">
        <v>82</v>
      </c>
      <c r="AY99" s="15" t="s">
        <v>136</v>
      </c>
      <c r="BE99" s="119">
        <f t="shared" si="4"/>
        <v>0</v>
      </c>
      <c r="BF99" s="119">
        <f t="shared" si="5"/>
        <v>0</v>
      </c>
      <c r="BG99" s="119">
        <f t="shared" si="6"/>
        <v>0</v>
      </c>
      <c r="BH99" s="119">
        <f t="shared" si="7"/>
        <v>0</v>
      </c>
      <c r="BI99" s="119">
        <f t="shared" si="8"/>
        <v>0</v>
      </c>
      <c r="BJ99" s="15" t="s">
        <v>82</v>
      </c>
      <c r="BK99" s="119">
        <f t="shared" si="9"/>
        <v>0</v>
      </c>
      <c r="BL99" s="15" t="s">
        <v>82</v>
      </c>
      <c r="BM99" s="118" t="s">
        <v>387</v>
      </c>
    </row>
    <row r="100" spans="2:65" s="1" customFormat="1" ht="24.2" customHeight="1">
      <c r="B100" s="105"/>
      <c r="C100" s="106" t="s">
        <v>202</v>
      </c>
      <c r="D100" s="106" t="s">
        <v>130</v>
      </c>
      <c r="E100" s="107" t="s">
        <v>388</v>
      </c>
      <c r="F100" s="108" t="s">
        <v>389</v>
      </c>
      <c r="G100" s="109" t="s">
        <v>150</v>
      </c>
      <c r="H100" s="110">
        <v>1</v>
      </c>
      <c r="I100" s="111"/>
      <c r="J100" s="112">
        <f t="shared" si="0"/>
        <v>0</v>
      </c>
      <c r="K100" s="108" t="s">
        <v>134</v>
      </c>
      <c r="L100" s="113"/>
      <c r="M100" s="114" t="s">
        <v>3</v>
      </c>
      <c r="N100" s="115" t="s">
        <v>45</v>
      </c>
      <c r="P100" s="116">
        <f t="shared" si="1"/>
        <v>0</v>
      </c>
      <c r="Q100" s="116">
        <v>0</v>
      </c>
      <c r="R100" s="116">
        <f t="shared" si="2"/>
        <v>0</v>
      </c>
      <c r="S100" s="116">
        <v>0</v>
      </c>
      <c r="T100" s="117">
        <f t="shared" si="3"/>
        <v>0</v>
      </c>
      <c r="AR100" s="118" t="s">
        <v>84</v>
      </c>
      <c r="AT100" s="118" t="s">
        <v>130</v>
      </c>
      <c r="AU100" s="118" t="s">
        <v>82</v>
      </c>
      <c r="AY100" s="15" t="s">
        <v>136</v>
      </c>
      <c r="BE100" s="119">
        <f t="shared" si="4"/>
        <v>0</v>
      </c>
      <c r="BF100" s="119">
        <f t="shared" si="5"/>
        <v>0</v>
      </c>
      <c r="BG100" s="119">
        <f t="shared" si="6"/>
        <v>0</v>
      </c>
      <c r="BH100" s="119">
        <f t="shared" si="7"/>
        <v>0</v>
      </c>
      <c r="BI100" s="119">
        <f t="shared" si="8"/>
        <v>0</v>
      </c>
      <c r="BJ100" s="15" t="s">
        <v>82</v>
      </c>
      <c r="BK100" s="119">
        <f t="shared" si="9"/>
        <v>0</v>
      </c>
      <c r="BL100" s="15" t="s">
        <v>82</v>
      </c>
      <c r="BM100" s="118" t="s">
        <v>390</v>
      </c>
    </row>
    <row r="101" spans="2:65" s="1" customFormat="1" ht="24.2" customHeight="1">
      <c r="B101" s="105"/>
      <c r="C101" s="120" t="s">
        <v>206</v>
      </c>
      <c r="D101" s="120" t="s">
        <v>139</v>
      </c>
      <c r="E101" s="121" t="s">
        <v>391</v>
      </c>
      <c r="F101" s="122" t="s">
        <v>392</v>
      </c>
      <c r="G101" s="123" t="s">
        <v>150</v>
      </c>
      <c r="H101" s="124">
        <v>1</v>
      </c>
      <c r="I101" s="125"/>
      <c r="J101" s="126">
        <f t="shared" si="0"/>
        <v>0</v>
      </c>
      <c r="K101" s="122" t="s">
        <v>3</v>
      </c>
      <c r="L101" s="30"/>
      <c r="M101" s="127" t="s">
        <v>3</v>
      </c>
      <c r="N101" s="128" t="s">
        <v>45</v>
      </c>
      <c r="P101" s="116">
        <f t="shared" si="1"/>
        <v>0</v>
      </c>
      <c r="Q101" s="116">
        <v>0</v>
      </c>
      <c r="R101" s="116">
        <f t="shared" si="2"/>
        <v>0</v>
      </c>
      <c r="S101" s="116">
        <v>0</v>
      </c>
      <c r="T101" s="117">
        <f t="shared" si="3"/>
        <v>0</v>
      </c>
      <c r="AR101" s="118" t="s">
        <v>82</v>
      </c>
      <c r="AT101" s="118" t="s">
        <v>139</v>
      </c>
      <c r="AU101" s="118" t="s">
        <v>82</v>
      </c>
      <c r="AY101" s="15" t="s">
        <v>136</v>
      </c>
      <c r="BE101" s="119">
        <f t="shared" si="4"/>
        <v>0</v>
      </c>
      <c r="BF101" s="119">
        <f t="shared" si="5"/>
        <v>0</v>
      </c>
      <c r="BG101" s="119">
        <f t="shared" si="6"/>
        <v>0</v>
      </c>
      <c r="BH101" s="119">
        <f t="shared" si="7"/>
        <v>0</v>
      </c>
      <c r="BI101" s="119">
        <f t="shared" si="8"/>
        <v>0</v>
      </c>
      <c r="BJ101" s="15" t="s">
        <v>82</v>
      </c>
      <c r="BK101" s="119">
        <f t="shared" si="9"/>
        <v>0</v>
      </c>
      <c r="BL101" s="15" t="s">
        <v>82</v>
      </c>
      <c r="BM101" s="118" t="s">
        <v>393</v>
      </c>
    </row>
    <row r="102" spans="2:65" s="1" customFormat="1" ht="24.2" customHeight="1">
      <c r="B102" s="105"/>
      <c r="C102" s="106" t="s">
        <v>210</v>
      </c>
      <c r="D102" s="106" t="s">
        <v>130</v>
      </c>
      <c r="E102" s="107" t="s">
        <v>394</v>
      </c>
      <c r="F102" s="108" t="s">
        <v>395</v>
      </c>
      <c r="G102" s="109" t="s">
        <v>150</v>
      </c>
      <c r="H102" s="110">
        <v>1</v>
      </c>
      <c r="I102" s="111"/>
      <c r="J102" s="112">
        <f t="shared" si="0"/>
        <v>0</v>
      </c>
      <c r="K102" s="108" t="s">
        <v>134</v>
      </c>
      <c r="L102" s="113"/>
      <c r="M102" s="114" t="s">
        <v>3</v>
      </c>
      <c r="N102" s="115" t="s">
        <v>45</v>
      </c>
      <c r="P102" s="116">
        <f t="shared" si="1"/>
        <v>0</v>
      </c>
      <c r="Q102" s="116">
        <v>0</v>
      </c>
      <c r="R102" s="116">
        <f t="shared" si="2"/>
        <v>0</v>
      </c>
      <c r="S102" s="116">
        <v>0</v>
      </c>
      <c r="T102" s="117">
        <f t="shared" si="3"/>
        <v>0</v>
      </c>
      <c r="AR102" s="118" t="s">
        <v>84</v>
      </c>
      <c r="AT102" s="118" t="s">
        <v>130</v>
      </c>
      <c r="AU102" s="118" t="s">
        <v>82</v>
      </c>
      <c r="AY102" s="15" t="s">
        <v>136</v>
      </c>
      <c r="BE102" s="119">
        <f t="shared" si="4"/>
        <v>0</v>
      </c>
      <c r="BF102" s="119">
        <f t="shared" si="5"/>
        <v>0</v>
      </c>
      <c r="BG102" s="119">
        <f t="shared" si="6"/>
        <v>0</v>
      </c>
      <c r="BH102" s="119">
        <f t="shared" si="7"/>
        <v>0</v>
      </c>
      <c r="BI102" s="119">
        <f t="shared" si="8"/>
        <v>0</v>
      </c>
      <c r="BJ102" s="15" t="s">
        <v>82</v>
      </c>
      <c r="BK102" s="119">
        <f t="shared" si="9"/>
        <v>0</v>
      </c>
      <c r="BL102" s="15" t="s">
        <v>82</v>
      </c>
      <c r="BM102" s="118" t="s">
        <v>396</v>
      </c>
    </row>
    <row r="103" spans="2:65" s="1" customFormat="1" ht="24.2" customHeight="1">
      <c r="B103" s="105"/>
      <c r="C103" s="106" t="s">
        <v>8</v>
      </c>
      <c r="D103" s="106" t="s">
        <v>130</v>
      </c>
      <c r="E103" s="107" t="s">
        <v>397</v>
      </c>
      <c r="F103" s="108" t="s">
        <v>714</v>
      </c>
      <c r="G103" s="109" t="s">
        <v>150</v>
      </c>
      <c r="H103" s="110">
        <v>1</v>
      </c>
      <c r="I103" s="111"/>
      <c r="J103" s="112">
        <f t="shared" si="0"/>
        <v>0</v>
      </c>
      <c r="K103" s="108"/>
      <c r="L103" s="113"/>
      <c r="M103" s="114" t="s">
        <v>3</v>
      </c>
      <c r="N103" s="115" t="s">
        <v>45</v>
      </c>
      <c r="P103" s="116">
        <f t="shared" si="1"/>
        <v>0</v>
      </c>
      <c r="Q103" s="116">
        <v>0</v>
      </c>
      <c r="R103" s="116">
        <f t="shared" si="2"/>
        <v>0</v>
      </c>
      <c r="S103" s="116">
        <v>0</v>
      </c>
      <c r="T103" s="117">
        <f t="shared" si="3"/>
        <v>0</v>
      </c>
      <c r="AR103" s="118" t="s">
        <v>84</v>
      </c>
      <c r="AT103" s="118" t="s">
        <v>130</v>
      </c>
      <c r="AU103" s="118" t="s">
        <v>82</v>
      </c>
      <c r="AY103" s="15" t="s">
        <v>136</v>
      </c>
      <c r="BE103" s="119">
        <f t="shared" si="4"/>
        <v>0</v>
      </c>
      <c r="BF103" s="119">
        <f t="shared" si="5"/>
        <v>0</v>
      </c>
      <c r="BG103" s="119">
        <f t="shared" si="6"/>
        <v>0</v>
      </c>
      <c r="BH103" s="119">
        <f t="shared" si="7"/>
        <v>0</v>
      </c>
      <c r="BI103" s="119">
        <f t="shared" si="8"/>
        <v>0</v>
      </c>
      <c r="BJ103" s="15" t="s">
        <v>82</v>
      </c>
      <c r="BK103" s="119">
        <f t="shared" si="9"/>
        <v>0</v>
      </c>
      <c r="BL103" s="15" t="s">
        <v>82</v>
      </c>
      <c r="BM103" s="118" t="s">
        <v>398</v>
      </c>
    </row>
    <row r="104" spans="2:65" s="1" customFormat="1" ht="24.2" customHeight="1">
      <c r="B104" s="105"/>
      <c r="C104" s="106" t="s">
        <v>217</v>
      </c>
      <c r="D104" s="106" t="s">
        <v>130</v>
      </c>
      <c r="E104" s="107" t="s">
        <v>399</v>
      </c>
      <c r="F104" s="108" t="s">
        <v>400</v>
      </c>
      <c r="G104" s="109" t="s">
        <v>150</v>
      </c>
      <c r="H104" s="110">
        <v>1</v>
      </c>
      <c r="I104" s="111"/>
      <c r="J104" s="112">
        <f t="shared" si="0"/>
        <v>0</v>
      </c>
      <c r="K104" s="108" t="s">
        <v>134</v>
      </c>
      <c r="L104" s="113"/>
      <c r="M104" s="114" t="s">
        <v>3</v>
      </c>
      <c r="N104" s="115" t="s">
        <v>45</v>
      </c>
      <c r="P104" s="116">
        <f t="shared" si="1"/>
        <v>0</v>
      </c>
      <c r="Q104" s="116">
        <v>0</v>
      </c>
      <c r="R104" s="116">
        <f t="shared" si="2"/>
        <v>0</v>
      </c>
      <c r="S104" s="116">
        <v>0</v>
      </c>
      <c r="T104" s="117">
        <f t="shared" si="3"/>
        <v>0</v>
      </c>
      <c r="AR104" s="118" t="s">
        <v>84</v>
      </c>
      <c r="AT104" s="118" t="s">
        <v>130</v>
      </c>
      <c r="AU104" s="118" t="s">
        <v>82</v>
      </c>
      <c r="AY104" s="15" t="s">
        <v>136</v>
      </c>
      <c r="BE104" s="119">
        <f t="shared" si="4"/>
        <v>0</v>
      </c>
      <c r="BF104" s="119">
        <f t="shared" si="5"/>
        <v>0</v>
      </c>
      <c r="BG104" s="119">
        <f t="shared" si="6"/>
        <v>0</v>
      </c>
      <c r="BH104" s="119">
        <f t="shared" si="7"/>
        <v>0</v>
      </c>
      <c r="BI104" s="119">
        <f t="shared" si="8"/>
        <v>0</v>
      </c>
      <c r="BJ104" s="15" t="s">
        <v>82</v>
      </c>
      <c r="BK104" s="119">
        <f t="shared" si="9"/>
        <v>0</v>
      </c>
      <c r="BL104" s="15" t="s">
        <v>82</v>
      </c>
      <c r="BM104" s="118" t="s">
        <v>401</v>
      </c>
    </row>
    <row r="105" spans="2:65" s="1" customFormat="1" ht="21.75" customHeight="1">
      <c r="B105" s="105"/>
      <c r="C105" s="120" t="s">
        <v>221</v>
      </c>
      <c r="D105" s="120" t="s">
        <v>139</v>
      </c>
      <c r="E105" s="121" t="s">
        <v>402</v>
      </c>
      <c r="F105" s="122" t="s">
        <v>403</v>
      </c>
      <c r="G105" s="123" t="s">
        <v>150</v>
      </c>
      <c r="H105" s="124">
        <v>1</v>
      </c>
      <c r="I105" s="125"/>
      <c r="J105" s="126">
        <f t="shared" si="0"/>
        <v>0</v>
      </c>
      <c r="K105" s="122" t="s">
        <v>134</v>
      </c>
      <c r="L105" s="30"/>
      <c r="M105" s="127" t="s">
        <v>3</v>
      </c>
      <c r="N105" s="128" t="s">
        <v>45</v>
      </c>
      <c r="P105" s="116">
        <f t="shared" si="1"/>
        <v>0</v>
      </c>
      <c r="Q105" s="116">
        <v>0</v>
      </c>
      <c r="R105" s="116">
        <f t="shared" si="2"/>
        <v>0</v>
      </c>
      <c r="S105" s="116">
        <v>0</v>
      </c>
      <c r="T105" s="117">
        <f t="shared" si="3"/>
        <v>0</v>
      </c>
      <c r="AR105" s="118" t="s">
        <v>82</v>
      </c>
      <c r="AT105" s="118" t="s">
        <v>139</v>
      </c>
      <c r="AU105" s="118" t="s">
        <v>82</v>
      </c>
      <c r="AY105" s="15" t="s">
        <v>136</v>
      </c>
      <c r="BE105" s="119">
        <f t="shared" si="4"/>
        <v>0</v>
      </c>
      <c r="BF105" s="119">
        <f t="shared" si="5"/>
        <v>0</v>
      </c>
      <c r="BG105" s="119">
        <f t="shared" si="6"/>
        <v>0</v>
      </c>
      <c r="BH105" s="119">
        <f t="shared" si="7"/>
        <v>0</v>
      </c>
      <c r="BI105" s="119">
        <f t="shared" si="8"/>
        <v>0</v>
      </c>
      <c r="BJ105" s="15" t="s">
        <v>82</v>
      </c>
      <c r="BK105" s="119">
        <f t="shared" si="9"/>
        <v>0</v>
      </c>
      <c r="BL105" s="15" t="s">
        <v>82</v>
      </c>
      <c r="BM105" s="118" t="s">
        <v>404</v>
      </c>
    </row>
    <row r="106" spans="2:65" s="1" customFormat="1" ht="16.5" customHeight="1">
      <c r="B106" s="105"/>
      <c r="C106" s="120" t="s">
        <v>225</v>
      </c>
      <c r="D106" s="120" t="s">
        <v>139</v>
      </c>
      <c r="E106" s="121" t="s">
        <v>405</v>
      </c>
      <c r="F106" s="122" t="s">
        <v>406</v>
      </c>
      <c r="G106" s="123" t="s">
        <v>150</v>
      </c>
      <c r="H106" s="124">
        <v>1</v>
      </c>
      <c r="I106" s="125"/>
      <c r="J106" s="126">
        <f t="shared" si="0"/>
        <v>0</v>
      </c>
      <c r="K106" s="122" t="s">
        <v>134</v>
      </c>
      <c r="L106" s="30"/>
      <c r="M106" s="127" t="s">
        <v>3</v>
      </c>
      <c r="N106" s="128" t="s">
        <v>45</v>
      </c>
      <c r="P106" s="116">
        <f t="shared" si="1"/>
        <v>0</v>
      </c>
      <c r="Q106" s="116">
        <v>0</v>
      </c>
      <c r="R106" s="116">
        <f t="shared" si="2"/>
        <v>0</v>
      </c>
      <c r="S106" s="116">
        <v>0</v>
      </c>
      <c r="T106" s="117">
        <f t="shared" si="3"/>
        <v>0</v>
      </c>
      <c r="AR106" s="118" t="s">
        <v>82</v>
      </c>
      <c r="AT106" s="118" t="s">
        <v>139</v>
      </c>
      <c r="AU106" s="118" t="s">
        <v>82</v>
      </c>
      <c r="AY106" s="15" t="s">
        <v>136</v>
      </c>
      <c r="BE106" s="119">
        <f t="shared" si="4"/>
        <v>0</v>
      </c>
      <c r="BF106" s="119">
        <f t="shared" si="5"/>
        <v>0</v>
      </c>
      <c r="BG106" s="119">
        <f t="shared" si="6"/>
        <v>0</v>
      </c>
      <c r="BH106" s="119">
        <f t="shared" si="7"/>
        <v>0</v>
      </c>
      <c r="BI106" s="119">
        <f t="shared" si="8"/>
        <v>0</v>
      </c>
      <c r="BJ106" s="15" t="s">
        <v>82</v>
      </c>
      <c r="BK106" s="119">
        <f t="shared" si="9"/>
        <v>0</v>
      </c>
      <c r="BL106" s="15" t="s">
        <v>82</v>
      </c>
      <c r="BM106" s="118" t="s">
        <v>407</v>
      </c>
    </row>
    <row r="107" spans="2:65" s="1" customFormat="1" ht="21.75" customHeight="1">
      <c r="B107" s="105"/>
      <c r="C107" s="120" t="s">
        <v>229</v>
      </c>
      <c r="D107" s="120" t="s">
        <v>139</v>
      </c>
      <c r="E107" s="121" t="s">
        <v>408</v>
      </c>
      <c r="F107" s="122" t="s">
        <v>409</v>
      </c>
      <c r="G107" s="123" t="s">
        <v>150</v>
      </c>
      <c r="H107" s="124">
        <v>1</v>
      </c>
      <c r="I107" s="125"/>
      <c r="J107" s="126">
        <f t="shared" si="0"/>
        <v>0</v>
      </c>
      <c r="K107" s="122" t="s">
        <v>134</v>
      </c>
      <c r="L107" s="30"/>
      <c r="M107" s="127" t="s">
        <v>3</v>
      </c>
      <c r="N107" s="128" t="s">
        <v>45</v>
      </c>
      <c r="P107" s="116">
        <f t="shared" si="1"/>
        <v>0</v>
      </c>
      <c r="Q107" s="116">
        <v>0</v>
      </c>
      <c r="R107" s="116">
        <f t="shared" si="2"/>
        <v>0</v>
      </c>
      <c r="S107" s="116">
        <v>0</v>
      </c>
      <c r="T107" s="117">
        <f t="shared" si="3"/>
        <v>0</v>
      </c>
      <c r="AR107" s="118" t="s">
        <v>82</v>
      </c>
      <c r="AT107" s="118" t="s">
        <v>139</v>
      </c>
      <c r="AU107" s="118" t="s">
        <v>82</v>
      </c>
      <c r="AY107" s="15" t="s">
        <v>136</v>
      </c>
      <c r="BE107" s="119">
        <f t="shared" si="4"/>
        <v>0</v>
      </c>
      <c r="BF107" s="119">
        <f t="shared" si="5"/>
        <v>0</v>
      </c>
      <c r="BG107" s="119">
        <f t="shared" si="6"/>
        <v>0</v>
      </c>
      <c r="BH107" s="119">
        <f t="shared" si="7"/>
        <v>0</v>
      </c>
      <c r="BI107" s="119">
        <f t="shared" si="8"/>
        <v>0</v>
      </c>
      <c r="BJ107" s="15" t="s">
        <v>82</v>
      </c>
      <c r="BK107" s="119">
        <f t="shared" si="9"/>
        <v>0</v>
      </c>
      <c r="BL107" s="15" t="s">
        <v>82</v>
      </c>
      <c r="BM107" s="118" t="s">
        <v>410</v>
      </c>
    </row>
    <row r="108" spans="2:65" s="1" customFormat="1" ht="21.75" customHeight="1">
      <c r="B108" s="105"/>
      <c r="C108" s="120" t="s">
        <v>233</v>
      </c>
      <c r="D108" s="120" t="s">
        <v>139</v>
      </c>
      <c r="E108" s="121" t="s">
        <v>411</v>
      </c>
      <c r="F108" s="122" t="s">
        <v>412</v>
      </c>
      <c r="G108" s="123" t="s">
        <v>150</v>
      </c>
      <c r="H108" s="124">
        <v>1</v>
      </c>
      <c r="I108" s="125"/>
      <c r="J108" s="126">
        <f t="shared" si="0"/>
        <v>0</v>
      </c>
      <c r="K108" s="122" t="s">
        <v>134</v>
      </c>
      <c r="L108" s="30"/>
      <c r="M108" s="127" t="s">
        <v>3</v>
      </c>
      <c r="N108" s="128" t="s">
        <v>45</v>
      </c>
      <c r="P108" s="116">
        <f t="shared" si="1"/>
        <v>0</v>
      </c>
      <c r="Q108" s="116">
        <v>0</v>
      </c>
      <c r="R108" s="116">
        <f t="shared" si="2"/>
        <v>0</v>
      </c>
      <c r="S108" s="116">
        <v>0</v>
      </c>
      <c r="T108" s="117">
        <f t="shared" si="3"/>
        <v>0</v>
      </c>
      <c r="AR108" s="118" t="s">
        <v>82</v>
      </c>
      <c r="AT108" s="118" t="s">
        <v>139</v>
      </c>
      <c r="AU108" s="118" t="s">
        <v>82</v>
      </c>
      <c r="AY108" s="15" t="s">
        <v>136</v>
      </c>
      <c r="BE108" s="119">
        <f t="shared" si="4"/>
        <v>0</v>
      </c>
      <c r="BF108" s="119">
        <f t="shared" si="5"/>
        <v>0</v>
      </c>
      <c r="BG108" s="119">
        <f t="shared" si="6"/>
        <v>0</v>
      </c>
      <c r="BH108" s="119">
        <f t="shared" si="7"/>
        <v>0</v>
      </c>
      <c r="BI108" s="119">
        <f t="shared" si="8"/>
        <v>0</v>
      </c>
      <c r="BJ108" s="15" t="s">
        <v>82</v>
      </c>
      <c r="BK108" s="119">
        <f t="shared" si="9"/>
        <v>0</v>
      </c>
      <c r="BL108" s="15" t="s">
        <v>82</v>
      </c>
      <c r="BM108" s="118" t="s">
        <v>413</v>
      </c>
    </row>
    <row r="109" spans="2:65" s="1" customFormat="1" ht="16.5" customHeight="1">
      <c r="B109" s="105"/>
      <c r="C109" s="120" t="s">
        <v>237</v>
      </c>
      <c r="D109" s="120" t="s">
        <v>139</v>
      </c>
      <c r="E109" s="121" t="s">
        <v>414</v>
      </c>
      <c r="F109" s="122" t="s">
        <v>415</v>
      </c>
      <c r="G109" s="123" t="s">
        <v>150</v>
      </c>
      <c r="H109" s="124">
        <v>1</v>
      </c>
      <c r="I109" s="125"/>
      <c r="J109" s="126">
        <f t="shared" si="0"/>
        <v>0</v>
      </c>
      <c r="K109" s="122" t="s">
        <v>134</v>
      </c>
      <c r="L109" s="30"/>
      <c r="M109" s="127" t="s">
        <v>3</v>
      </c>
      <c r="N109" s="128" t="s">
        <v>45</v>
      </c>
      <c r="P109" s="116">
        <f t="shared" si="1"/>
        <v>0</v>
      </c>
      <c r="Q109" s="116">
        <v>0</v>
      </c>
      <c r="R109" s="116">
        <f t="shared" si="2"/>
        <v>0</v>
      </c>
      <c r="S109" s="116">
        <v>0</v>
      </c>
      <c r="T109" s="117">
        <f t="shared" si="3"/>
        <v>0</v>
      </c>
      <c r="AR109" s="118" t="s">
        <v>82</v>
      </c>
      <c r="AT109" s="118" t="s">
        <v>139</v>
      </c>
      <c r="AU109" s="118" t="s">
        <v>82</v>
      </c>
      <c r="AY109" s="15" t="s">
        <v>136</v>
      </c>
      <c r="BE109" s="119">
        <f t="shared" si="4"/>
        <v>0</v>
      </c>
      <c r="BF109" s="119">
        <f t="shared" si="5"/>
        <v>0</v>
      </c>
      <c r="BG109" s="119">
        <f t="shared" si="6"/>
        <v>0</v>
      </c>
      <c r="BH109" s="119">
        <f t="shared" si="7"/>
        <v>0</v>
      </c>
      <c r="BI109" s="119">
        <f t="shared" si="8"/>
        <v>0</v>
      </c>
      <c r="BJ109" s="15" t="s">
        <v>82</v>
      </c>
      <c r="BK109" s="119">
        <f t="shared" si="9"/>
        <v>0</v>
      </c>
      <c r="BL109" s="15" t="s">
        <v>82</v>
      </c>
      <c r="BM109" s="118" t="s">
        <v>416</v>
      </c>
    </row>
    <row r="110" spans="2:65" s="1" customFormat="1" ht="16.5" customHeight="1">
      <c r="B110" s="105"/>
      <c r="C110" s="120" t="s">
        <v>241</v>
      </c>
      <c r="D110" s="120" t="s">
        <v>139</v>
      </c>
      <c r="E110" s="121" t="s">
        <v>295</v>
      </c>
      <c r="F110" s="122" t="s">
        <v>296</v>
      </c>
      <c r="G110" s="123" t="s">
        <v>150</v>
      </c>
      <c r="H110" s="124">
        <v>1</v>
      </c>
      <c r="I110" s="125"/>
      <c r="J110" s="126">
        <f t="shared" si="0"/>
        <v>0</v>
      </c>
      <c r="K110" s="122" t="s">
        <v>134</v>
      </c>
      <c r="L110" s="30"/>
      <c r="M110" s="127" t="s">
        <v>3</v>
      </c>
      <c r="N110" s="128" t="s">
        <v>45</v>
      </c>
      <c r="P110" s="116">
        <f t="shared" si="1"/>
        <v>0</v>
      </c>
      <c r="Q110" s="116">
        <v>0</v>
      </c>
      <c r="R110" s="116">
        <f t="shared" si="2"/>
        <v>0</v>
      </c>
      <c r="S110" s="116">
        <v>0</v>
      </c>
      <c r="T110" s="117">
        <f t="shared" si="3"/>
        <v>0</v>
      </c>
      <c r="AR110" s="118" t="s">
        <v>82</v>
      </c>
      <c r="AT110" s="118" t="s">
        <v>139</v>
      </c>
      <c r="AU110" s="118" t="s">
        <v>82</v>
      </c>
      <c r="AY110" s="15" t="s">
        <v>136</v>
      </c>
      <c r="BE110" s="119">
        <f t="shared" si="4"/>
        <v>0</v>
      </c>
      <c r="BF110" s="119">
        <f t="shared" si="5"/>
        <v>0</v>
      </c>
      <c r="BG110" s="119">
        <f t="shared" si="6"/>
        <v>0</v>
      </c>
      <c r="BH110" s="119">
        <f t="shared" si="7"/>
        <v>0</v>
      </c>
      <c r="BI110" s="119">
        <f t="shared" si="8"/>
        <v>0</v>
      </c>
      <c r="BJ110" s="15" t="s">
        <v>82</v>
      </c>
      <c r="BK110" s="119">
        <f t="shared" si="9"/>
        <v>0</v>
      </c>
      <c r="BL110" s="15" t="s">
        <v>82</v>
      </c>
      <c r="BM110" s="118" t="s">
        <v>417</v>
      </c>
    </row>
    <row r="111" spans="2:65" s="1" customFormat="1" ht="16.5" customHeight="1">
      <c r="B111" s="105"/>
      <c r="C111" s="120" t="s">
        <v>245</v>
      </c>
      <c r="D111" s="120" t="s">
        <v>139</v>
      </c>
      <c r="E111" s="121" t="s">
        <v>418</v>
      </c>
      <c r="F111" s="122" t="s">
        <v>419</v>
      </c>
      <c r="G111" s="123" t="s">
        <v>150</v>
      </c>
      <c r="H111" s="124">
        <v>1</v>
      </c>
      <c r="I111" s="125"/>
      <c r="J111" s="126">
        <f t="shared" si="0"/>
        <v>0</v>
      </c>
      <c r="K111" s="122" t="s">
        <v>134</v>
      </c>
      <c r="L111" s="30"/>
      <c r="M111" s="127" t="s">
        <v>3</v>
      </c>
      <c r="N111" s="128" t="s">
        <v>45</v>
      </c>
      <c r="P111" s="116">
        <f t="shared" si="1"/>
        <v>0</v>
      </c>
      <c r="Q111" s="116">
        <v>0</v>
      </c>
      <c r="R111" s="116">
        <f t="shared" si="2"/>
        <v>0</v>
      </c>
      <c r="S111" s="116">
        <v>0</v>
      </c>
      <c r="T111" s="117">
        <f t="shared" si="3"/>
        <v>0</v>
      </c>
      <c r="AR111" s="118" t="s">
        <v>82</v>
      </c>
      <c r="AT111" s="118" t="s">
        <v>139</v>
      </c>
      <c r="AU111" s="118" t="s">
        <v>82</v>
      </c>
      <c r="AY111" s="15" t="s">
        <v>136</v>
      </c>
      <c r="BE111" s="119">
        <f t="shared" si="4"/>
        <v>0</v>
      </c>
      <c r="BF111" s="119">
        <f t="shared" si="5"/>
        <v>0</v>
      </c>
      <c r="BG111" s="119">
        <f t="shared" si="6"/>
        <v>0</v>
      </c>
      <c r="BH111" s="119">
        <f t="shared" si="7"/>
        <v>0</v>
      </c>
      <c r="BI111" s="119">
        <f t="shared" si="8"/>
        <v>0</v>
      </c>
      <c r="BJ111" s="15" t="s">
        <v>82</v>
      </c>
      <c r="BK111" s="119">
        <f t="shared" si="9"/>
        <v>0</v>
      </c>
      <c r="BL111" s="15" t="s">
        <v>82</v>
      </c>
      <c r="BM111" s="118" t="s">
        <v>420</v>
      </c>
    </row>
    <row r="112" spans="2:65" s="1" customFormat="1" ht="16.5" customHeight="1">
      <c r="B112" s="105"/>
      <c r="C112" s="120" t="s">
        <v>249</v>
      </c>
      <c r="D112" s="120" t="s">
        <v>139</v>
      </c>
      <c r="E112" s="121" t="s">
        <v>421</v>
      </c>
      <c r="F112" s="122" t="s">
        <v>422</v>
      </c>
      <c r="G112" s="123" t="s">
        <v>150</v>
      </c>
      <c r="H112" s="124">
        <v>1</v>
      </c>
      <c r="I112" s="125"/>
      <c r="J112" s="126">
        <f t="shared" si="0"/>
        <v>0</v>
      </c>
      <c r="K112" s="122" t="s">
        <v>134</v>
      </c>
      <c r="L112" s="30"/>
      <c r="M112" s="127" t="s">
        <v>3</v>
      </c>
      <c r="N112" s="128" t="s">
        <v>45</v>
      </c>
      <c r="P112" s="116">
        <f t="shared" si="1"/>
        <v>0</v>
      </c>
      <c r="Q112" s="116">
        <v>0</v>
      </c>
      <c r="R112" s="116">
        <f t="shared" si="2"/>
        <v>0</v>
      </c>
      <c r="S112" s="116">
        <v>0</v>
      </c>
      <c r="T112" s="117">
        <f t="shared" si="3"/>
        <v>0</v>
      </c>
      <c r="AR112" s="118" t="s">
        <v>82</v>
      </c>
      <c r="AT112" s="118" t="s">
        <v>139</v>
      </c>
      <c r="AU112" s="118" t="s">
        <v>82</v>
      </c>
      <c r="AY112" s="15" t="s">
        <v>136</v>
      </c>
      <c r="BE112" s="119">
        <f t="shared" si="4"/>
        <v>0</v>
      </c>
      <c r="BF112" s="119">
        <f t="shared" si="5"/>
        <v>0</v>
      </c>
      <c r="BG112" s="119">
        <f t="shared" si="6"/>
        <v>0</v>
      </c>
      <c r="BH112" s="119">
        <f t="shared" si="7"/>
        <v>0</v>
      </c>
      <c r="BI112" s="119">
        <f t="shared" si="8"/>
        <v>0</v>
      </c>
      <c r="BJ112" s="15" t="s">
        <v>82</v>
      </c>
      <c r="BK112" s="119">
        <f t="shared" si="9"/>
        <v>0</v>
      </c>
      <c r="BL112" s="15" t="s">
        <v>82</v>
      </c>
      <c r="BM112" s="118" t="s">
        <v>423</v>
      </c>
    </row>
    <row r="113" spans="2:65" s="1" customFormat="1" ht="24.2" customHeight="1">
      <c r="B113" s="105"/>
      <c r="C113" s="120" t="s">
        <v>253</v>
      </c>
      <c r="D113" s="120" t="s">
        <v>139</v>
      </c>
      <c r="E113" s="121" t="s">
        <v>424</v>
      </c>
      <c r="F113" s="122" t="s">
        <v>425</v>
      </c>
      <c r="G113" s="123" t="s">
        <v>150</v>
      </c>
      <c r="H113" s="124">
        <v>1</v>
      </c>
      <c r="I113" s="125"/>
      <c r="J113" s="126">
        <f t="shared" si="0"/>
        <v>0</v>
      </c>
      <c r="K113" s="122" t="s">
        <v>134</v>
      </c>
      <c r="L113" s="30"/>
      <c r="M113" s="127" t="s">
        <v>3</v>
      </c>
      <c r="N113" s="128" t="s">
        <v>45</v>
      </c>
      <c r="P113" s="116">
        <f t="shared" si="1"/>
        <v>0</v>
      </c>
      <c r="Q113" s="116">
        <v>0</v>
      </c>
      <c r="R113" s="116">
        <f t="shared" si="2"/>
        <v>0</v>
      </c>
      <c r="S113" s="116">
        <v>0</v>
      </c>
      <c r="T113" s="117">
        <f t="shared" si="3"/>
        <v>0</v>
      </c>
      <c r="AR113" s="118" t="s">
        <v>82</v>
      </c>
      <c r="AT113" s="118" t="s">
        <v>139</v>
      </c>
      <c r="AU113" s="118" t="s">
        <v>82</v>
      </c>
      <c r="AY113" s="15" t="s">
        <v>136</v>
      </c>
      <c r="BE113" s="119">
        <f t="shared" si="4"/>
        <v>0</v>
      </c>
      <c r="BF113" s="119">
        <f t="shared" si="5"/>
        <v>0</v>
      </c>
      <c r="BG113" s="119">
        <f t="shared" si="6"/>
        <v>0</v>
      </c>
      <c r="BH113" s="119">
        <f t="shared" si="7"/>
        <v>0</v>
      </c>
      <c r="BI113" s="119">
        <f t="shared" si="8"/>
        <v>0</v>
      </c>
      <c r="BJ113" s="15" t="s">
        <v>82</v>
      </c>
      <c r="BK113" s="119">
        <f t="shared" si="9"/>
        <v>0</v>
      </c>
      <c r="BL113" s="15" t="s">
        <v>82</v>
      </c>
      <c r="BM113" s="118" t="s">
        <v>426</v>
      </c>
    </row>
    <row r="114" spans="2:65" s="1" customFormat="1" ht="21.75" customHeight="1">
      <c r="B114" s="105"/>
      <c r="C114" s="120" t="s">
        <v>258</v>
      </c>
      <c r="D114" s="120" t="s">
        <v>139</v>
      </c>
      <c r="E114" s="121" t="s">
        <v>427</v>
      </c>
      <c r="F114" s="122" t="s">
        <v>428</v>
      </c>
      <c r="G114" s="123" t="s">
        <v>133</v>
      </c>
      <c r="H114" s="124">
        <v>23</v>
      </c>
      <c r="I114" s="125"/>
      <c r="J114" s="126">
        <f t="shared" si="0"/>
        <v>0</v>
      </c>
      <c r="K114" s="122" t="s">
        <v>134</v>
      </c>
      <c r="L114" s="30"/>
      <c r="M114" s="127" t="s">
        <v>3</v>
      </c>
      <c r="N114" s="128" t="s">
        <v>45</v>
      </c>
      <c r="P114" s="116">
        <f t="shared" si="1"/>
        <v>0</v>
      </c>
      <c r="Q114" s="116">
        <v>0</v>
      </c>
      <c r="R114" s="116">
        <f t="shared" si="2"/>
        <v>0</v>
      </c>
      <c r="S114" s="116">
        <v>0</v>
      </c>
      <c r="T114" s="117">
        <f t="shared" si="3"/>
        <v>0</v>
      </c>
      <c r="AR114" s="118" t="s">
        <v>82</v>
      </c>
      <c r="AT114" s="118" t="s">
        <v>139</v>
      </c>
      <c r="AU114" s="118" t="s">
        <v>82</v>
      </c>
      <c r="AY114" s="15" t="s">
        <v>136</v>
      </c>
      <c r="BE114" s="119">
        <f t="shared" si="4"/>
        <v>0</v>
      </c>
      <c r="BF114" s="119">
        <f t="shared" si="5"/>
        <v>0</v>
      </c>
      <c r="BG114" s="119">
        <f t="shared" si="6"/>
        <v>0</v>
      </c>
      <c r="BH114" s="119">
        <f t="shared" si="7"/>
        <v>0</v>
      </c>
      <c r="BI114" s="119">
        <f t="shared" si="8"/>
        <v>0</v>
      </c>
      <c r="BJ114" s="15" t="s">
        <v>82</v>
      </c>
      <c r="BK114" s="119">
        <f t="shared" si="9"/>
        <v>0</v>
      </c>
      <c r="BL114" s="15" t="s">
        <v>82</v>
      </c>
      <c r="BM114" s="118" t="s">
        <v>429</v>
      </c>
    </row>
    <row r="115" spans="2:65" s="1" customFormat="1" ht="16.5" customHeight="1">
      <c r="B115" s="105"/>
      <c r="C115" s="120" t="s">
        <v>262</v>
      </c>
      <c r="D115" s="120" t="s">
        <v>139</v>
      </c>
      <c r="E115" s="121" t="s">
        <v>479</v>
      </c>
      <c r="F115" s="122" t="s">
        <v>480</v>
      </c>
      <c r="G115" s="123" t="s">
        <v>150</v>
      </c>
      <c r="H115" s="124">
        <v>1</v>
      </c>
      <c r="I115" s="125"/>
      <c r="J115" s="126">
        <f t="shared" si="0"/>
        <v>0</v>
      </c>
      <c r="K115" s="122" t="s">
        <v>134</v>
      </c>
      <c r="L115" s="30"/>
      <c r="M115" s="127" t="s">
        <v>3</v>
      </c>
      <c r="N115" s="128" t="s">
        <v>45</v>
      </c>
      <c r="P115" s="116">
        <f t="shared" si="1"/>
        <v>0</v>
      </c>
      <c r="Q115" s="116">
        <v>0</v>
      </c>
      <c r="R115" s="116">
        <f t="shared" si="2"/>
        <v>0</v>
      </c>
      <c r="S115" s="116">
        <v>0</v>
      </c>
      <c r="T115" s="117">
        <f t="shared" si="3"/>
        <v>0</v>
      </c>
      <c r="AR115" s="118" t="s">
        <v>82</v>
      </c>
      <c r="AT115" s="118" t="s">
        <v>139</v>
      </c>
      <c r="AU115" s="118" t="s">
        <v>82</v>
      </c>
      <c r="AY115" s="15" t="s">
        <v>136</v>
      </c>
      <c r="BE115" s="119">
        <f t="shared" si="4"/>
        <v>0</v>
      </c>
      <c r="BF115" s="119">
        <f t="shared" si="5"/>
        <v>0</v>
      </c>
      <c r="BG115" s="119">
        <f t="shared" si="6"/>
        <v>0</v>
      </c>
      <c r="BH115" s="119">
        <f t="shared" si="7"/>
        <v>0</v>
      </c>
      <c r="BI115" s="119">
        <f t="shared" si="8"/>
        <v>0</v>
      </c>
      <c r="BJ115" s="15" t="s">
        <v>82</v>
      </c>
      <c r="BK115" s="119">
        <f t="shared" si="9"/>
        <v>0</v>
      </c>
      <c r="BL115" s="15" t="s">
        <v>82</v>
      </c>
      <c r="BM115" s="118" t="s">
        <v>481</v>
      </c>
    </row>
    <row r="116" spans="2:65" s="1" customFormat="1" ht="62.85" customHeight="1">
      <c r="B116" s="105"/>
      <c r="C116" s="120" t="s">
        <v>266</v>
      </c>
      <c r="D116" s="120" t="s">
        <v>139</v>
      </c>
      <c r="E116" s="121" t="s">
        <v>430</v>
      </c>
      <c r="F116" s="122" t="s">
        <v>431</v>
      </c>
      <c r="G116" s="123" t="s">
        <v>309</v>
      </c>
      <c r="H116" s="124">
        <v>16</v>
      </c>
      <c r="I116" s="125"/>
      <c r="J116" s="126">
        <f t="shared" si="0"/>
        <v>0</v>
      </c>
      <c r="K116" s="122" t="s">
        <v>134</v>
      </c>
      <c r="L116" s="30"/>
      <c r="M116" s="127" t="s">
        <v>3</v>
      </c>
      <c r="N116" s="128" t="s">
        <v>45</v>
      </c>
      <c r="P116" s="116">
        <f t="shared" si="1"/>
        <v>0</v>
      </c>
      <c r="Q116" s="116">
        <v>0</v>
      </c>
      <c r="R116" s="116">
        <f t="shared" si="2"/>
        <v>0</v>
      </c>
      <c r="S116" s="116">
        <v>0</v>
      </c>
      <c r="T116" s="117">
        <f t="shared" si="3"/>
        <v>0</v>
      </c>
      <c r="AR116" s="118" t="s">
        <v>82</v>
      </c>
      <c r="AT116" s="118" t="s">
        <v>139</v>
      </c>
      <c r="AU116" s="118" t="s">
        <v>82</v>
      </c>
      <c r="AY116" s="15" t="s">
        <v>136</v>
      </c>
      <c r="BE116" s="119">
        <f t="shared" si="4"/>
        <v>0</v>
      </c>
      <c r="BF116" s="119">
        <f t="shared" si="5"/>
        <v>0</v>
      </c>
      <c r="BG116" s="119">
        <f t="shared" si="6"/>
        <v>0</v>
      </c>
      <c r="BH116" s="119">
        <f t="shared" si="7"/>
        <v>0</v>
      </c>
      <c r="BI116" s="119">
        <f t="shared" si="8"/>
        <v>0</v>
      </c>
      <c r="BJ116" s="15" t="s">
        <v>82</v>
      </c>
      <c r="BK116" s="119">
        <f t="shared" si="9"/>
        <v>0</v>
      </c>
      <c r="BL116" s="15" t="s">
        <v>82</v>
      </c>
      <c r="BM116" s="118" t="s">
        <v>432</v>
      </c>
    </row>
    <row r="117" spans="2:65" s="1" customFormat="1" ht="16.5" customHeight="1">
      <c r="B117" s="105"/>
      <c r="C117" s="120" t="s">
        <v>270</v>
      </c>
      <c r="D117" s="120" t="s">
        <v>139</v>
      </c>
      <c r="E117" s="121" t="s">
        <v>433</v>
      </c>
      <c r="F117" s="122" t="s">
        <v>434</v>
      </c>
      <c r="G117" s="123" t="s">
        <v>150</v>
      </c>
      <c r="H117" s="124">
        <v>1</v>
      </c>
      <c r="I117" s="125"/>
      <c r="J117" s="126">
        <f t="shared" si="0"/>
        <v>0</v>
      </c>
      <c r="K117" s="122" t="s">
        <v>134</v>
      </c>
      <c r="L117" s="30"/>
      <c r="M117" s="127" t="s">
        <v>3</v>
      </c>
      <c r="N117" s="128" t="s">
        <v>45</v>
      </c>
      <c r="P117" s="116">
        <f t="shared" si="1"/>
        <v>0</v>
      </c>
      <c r="Q117" s="116">
        <v>0</v>
      </c>
      <c r="R117" s="116">
        <f t="shared" si="2"/>
        <v>0</v>
      </c>
      <c r="S117" s="116">
        <v>0</v>
      </c>
      <c r="T117" s="117">
        <f t="shared" si="3"/>
        <v>0</v>
      </c>
      <c r="AR117" s="118" t="s">
        <v>82</v>
      </c>
      <c r="AT117" s="118" t="s">
        <v>139</v>
      </c>
      <c r="AU117" s="118" t="s">
        <v>82</v>
      </c>
      <c r="AY117" s="15" t="s">
        <v>136</v>
      </c>
      <c r="BE117" s="119">
        <f t="shared" si="4"/>
        <v>0</v>
      </c>
      <c r="BF117" s="119">
        <f t="shared" si="5"/>
        <v>0</v>
      </c>
      <c r="BG117" s="119">
        <f t="shared" si="6"/>
        <v>0</v>
      </c>
      <c r="BH117" s="119">
        <f t="shared" si="7"/>
        <v>0</v>
      </c>
      <c r="BI117" s="119">
        <f t="shared" si="8"/>
        <v>0</v>
      </c>
      <c r="BJ117" s="15" t="s">
        <v>82</v>
      </c>
      <c r="BK117" s="119">
        <f t="shared" si="9"/>
        <v>0</v>
      </c>
      <c r="BL117" s="15" t="s">
        <v>82</v>
      </c>
      <c r="BM117" s="118" t="s">
        <v>435</v>
      </c>
    </row>
    <row r="118" spans="2:65" s="1" customFormat="1" ht="16.5" customHeight="1">
      <c r="B118" s="105"/>
      <c r="C118" s="120" t="s">
        <v>274</v>
      </c>
      <c r="D118" s="120" t="s">
        <v>139</v>
      </c>
      <c r="E118" s="121" t="s">
        <v>436</v>
      </c>
      <c r="F118" s="122" t="s">
        <v>437</v>
      </c>
      <c r="G118" s="123" t="s">
        <v>150</v>
      </c>
      <c r="H118" s="124">
        <v>1</v>
      </c>
      <c r="I118" s="125"/>
      <c r="J118" s="126">
        <f t="shared" si="0"/>
        <v>0</v>
      </c>
      <c r="K118" s="122" t="s">
        <v>134</v>
      </c>
      <c r="L118" s="30"/>
      <c r="M118" s="127" t="s">
        <v>3</v>
      </c>
      <c r="N118" s="128" t="s">
        <v>45</v>
      </c>
      <c r="P118" s="116">
        <f t="shared" si="1"/>
        <v>0</v>
      </c>
      <c r="Q118" s="116">
        <v>0</v>
      </c>
      <c r="R118" s="116">
        <f t="shared" si="2"/>
        <v>0</v>
      </c>
      <c r="S118" s="116">
        <v>0</v>
      </c>
      <c r="T118" s="117">
        <f t="shared" si="3"/>
        <v>0</v>
      </c>
      <c r="AR118" s="118" t="s">
        <v>82</v>
      </c>
      <c r="AT118" s="118" t="s">
        <v>139</v>
      </c>
      <c r="AU118" s="118" t="s">
        <v>82</v>
      </c>
      <c r="AY118" s="15" t="s">
        <v>136</v>
      </c>
      <c r="BE118" s="119">
        <f t="shared" si="4"/>
        <v>0</v>
      </c>
      <c r="BF118" s="119">
        <f t="shared" si="5"/>
        <v>0</v>
      </c>
      <c r="BG118" s="119">
        <f t="shared" si="6"/>
        <v>0</v>
      </c>
      <c r="BH118" s="119">
        <f t="shared" si="7"/>
        <v>0</v>
      </c>
      <c r="BI118" s="119">
        <f t="shared" si="8"/>
        <v>0</v>
      </c>
      <c r="BJ118" s="15" t="s">
        <v>82</v>
      </c>
      <c r="BK118" s="119">
        <f t="shared" si="9"/>
        <v>0</v>
      </c>
      <c r="BL118" s="15" t="s">
        <v>82</v>
      </c>
      <c r="BM118" s="118" t="s">
        <v>438</v>
      </c>
    </row>
    <row r="119" spans="2:65" s="1" customFormat="1" ht="16.5" customHeight="1">
      <c r="B119" s="105"/>
      <c r="C119" s="120" t="s">
        <v>278</v>
      </c>
      <c r="D119" s="120" t="s">
        <v>139</v>
      </c>
      <c r="E119" s="121" t="s">
        <v>439</v>
      </c>
      <c r="F119" s="122" t="s">
        <v>440</v>
      </c>
      <c r="G119" s="123" t="s">
        <v>150</v>
      </c>
      <c r="H119" s="124">
        <v>1</v>
      </c>
      <c r="I119" s="125"/>
      <c r="J119" s="126">
        <f t="shared" si="0"/>
        <v>0</v>
      </c>
      <c r="K119" s="122" t="s">
        <v>134</v>
      </c>
      <c r="L119" s="30"/>
      <c r="M119" s="127" t="s">
        <v>3</v>
      </c>
      <c r="N119" s="128" t="s">
        <v>45</v>
      </c>
      <c r="P119" s="116">
        <f t="shared" si="1"/>
        <v>0</v>
      </c>
      <c r="Q119" s="116">
        <v>0</v>
      </c>
      <c r="R119" s="116">
        <f t="shared" si="2"/>
        <v>0</v>
      </c>
      <c r="S119" s="116">
        <v>0</v>
      </c>
      <c r="T119" s="117">
        <f t="shared" si="3"/>
        <v>0</v>
      </c>
      <c r="AR119" s="118" t="s">
        <v>82</v>
      </c>
      <c r="AT119" s="118" t="s">
        <v>139</v>
      </c>
      <c r="AU119" s="118" t="s">
        <v>82</v>
      </c>
      <c r="AY119" s="15" t="s">
        <v>136</v>
      </c>
      <c r="BE119" s="119">
        <f t="shared" si="4"/>
        <v>0</v>
      </c>
      <c r="BF119" s="119">
        <f t="shared" si="5"/>
        <v>0</v>
      </c>
      <c r="BG119" s="119">
        <f t="shared" si="6"/>
        <v>0</v>
      </c>
      <c r="BH119" s="119">
        <f t="shared" si="7"/>
        <v>0</v>
      </c>
      <c r="BI119" s="119">
        <f t="shared" si="8"/>
        <v>0</v>
      </c>
      <c r="BJ119" s="15" t="s">
        <v>82</v>
      </c>
      <c r="BK119" s="119">
        <f t="shared" si="9"/>
        <v>0</v>
      </c>
      <c r="BL119" s="15" t="s">
        <v>82</v>
      </c>
      <c r="BM119" s="118" t="s">
        <v>441</v>
      </c>
    </row>
    <row r="120" spans="2:65" s="1" customFormat="1" ht="16.5" customHeight="1">
      <c r="B120" s="105"/>
      <c r="C120" s="120" t="s">
        <v>282</v>
      </c>
      <c r="D120" s="120" t="s">
        <v>139</v>
      </c>
      <c r="E120" s="121" t="s">
        <v>442</v>
      </c>
      <c r="F120" s="122" t="s">
        <v>443</v>
      </c>
      <c r="G120" s="123" t="s">
        <v>150</v>
      </c>
      <c r="H120" s="124">
        <v>1</v>
      </c>
      <c r="I120" s="125"/>
      <c r="J120" s="126">
        <f t="shared" si="0"/>
        <v>0</v>
      </c>
      <c r="K120" s="122" t="s">
        <v>134</v>
      </c>
      <c r="L120" s="30"/>
      <c r="M120" s="127" t="s">
        <v>3</v>
      </c>
      <c r="N120" s="128" t="s">
        <v>45</v>
      </c>
      <c r="P120" s="116">
        <f t="shared" si="1"/>
        <v>0</v>
      </c>
      <c r="Q120" s="116">
        <v>0</v>
      </c>
      <c r="R120" s="116">
        <f t="shared" si="2"/>
        <v>0</v>
      </c>
      <c r="S120" s="116">
        <v>0</v>
      </c>
      <c r="T120" s="117">
        <f t="shared" si="3"/>
        <v>0</v>
      </c>
      <c r="AR120" s="118" t="s">
        <v>82</v>
      </c>
      <c r="AT120" s="118" t="s">
        <v>139</v>
      </c>
      <c r="AU120" s="118" t="s">
        <v>82</v>
      </c>
      <c r="AY120" s="15" t="s">
        <v>136</v>
      </c>
      <c r="BE120" s="119">
        <f t="shared" si="4"/>
        <v>0</v>
      </c>
      <c r="BF120" s="119">
        <f t="shared" si="5"/>
        <v>0</v>
      </c>
      <c r="BG120" s="119">
        <f t="shared" si="6"/>
        <v>0</v>
      </c>
      <c r="BH120" s="119">
        <f t="shared" si="7"/>
        <v>0</v>
      </c>
      <c r="BI120" s="119">
        <f t="shared" si="8"/>
        <v>0</v>
      </c>
      <c r="BJ120" s="15" t="s">
        <v>82</v>
      </c>
      <c r="BK120" s="119">
        <f t="shared" si="9"/>
        <v>0</v>
      </c>
      <c r="BL120" s="15" t="s">
        <v>82</v>
      </c>
      <c r="BM120" s="118" t="s">
        <v>444</v>
      </c>
    </row>
    <row r="121" spans="2:65" s="1" customFormat="1" ht="16.5" customHeight="1">
      <c r="B121" s="105"/>
      <c r="C121" s="120" t="s">
        <v>286</v>
      </c>
      <c r="D121" s="120" t="s">
        <v>139</v>
      </c>
      <c r="E121" s="121" t="s">
        <v>445</v>
      </c>
      <c r="F121" s="122" t="s">
        <v>446</v>
      </c>
      <c r="G121" s="123" t="s">
        <v>150</v>
      </c>
      <c r="H121" s="124">
        <v>1</v>
      </c>
      <c r="I121" s="125"/>
      <c r="J121" s="126">
        <f t="shared" si="0"/>
        <v>0</v>
      </c>
      <c r="K121" s="122" t="s">
        <v>134</v>
      </c>
      <c r="L121" s="30"/>
      <c r="M121" s="127" t="s">
        <v>3</v>
      </c>
      <c r="N121" s="128" t="s">
        <v>45</v>
      </c>
      <c r="P121" s="116">
        <f t="shared" si="1"/>
        <v>0</v>
      </c>
      <c r="Q121" s="116">
        <v>0</v>
      </c>
      <c r="R121" s="116">
        <f t="shared" si="2"/>
        <v>0</v>
      </c>
      <c r="S121" s="116">
        <v>0</v>
      </c>
      <c r="T121" s="117">
        <f t="shared" si="3"/>
        <v>0</v>
      </c>
      <c r="AR121" s="118" t="s">
        <v>82</v>
      </c>
      <c r="AT121" s="118" t="s">
        <v>139</v>
      </c>
      <c r="AU121" s="118" t="s">
        <v>82</v>
      </c>
      <c r="AY121" s="15" t="s">
        <v>136</v>
      </c>
      <c r="BE121" s="119">
        <f t="shared" si="4"/>
        <v>0</v>
      </c>
      <c r="BF121" s="119">
        <f t="shared" si="5"/>
        <v>0</v>
      </c>
      <c r="BG121" s="119">
        <f t="shared" si="6"/>
        <v>0</v>
      </c>
      <c r="BH121" s="119">
        <f t="shared" si="7"/>
        <v>0</v>
      </c>
      <c r="BI121" s="119">
        <f t="shared" si="8"/>
        <v>0</v>
      </c>
      <c r="BJ121" s="15" t="s">
        <v>82</v>
      </c>
      <c r="BK121" s="119">
        <f t="shared" si="9"/>
        <v>0</v>
      </c>
      <c r="BL121" s="15" t="s">
        <v>82</v>
      </c>
      <c r="BM121" s="118" t="s">
        <v>447</v>
      </c>
    </row>
    <row r="122" spans="2:65" s="1" customFormat="1" ht="21.75" customHeight="1">
      <c r="B122" s="105"/>
      <c r="C122" s="120" t="s">
        <v>290</v>
      </c>
      <c r="D122" s="120" t="s">
        <v>139</v>
      </c>
      <c r="E122" s="121" t="s">
        <v>448</v>
      </c>
      <c r="F122" s="122" t="s">
        <v>449</v>
      </c>
      <c r="G122" s="123" t="s">
        <v>150</v>
      </c>
      <c r="H122" s="124">
        <v>9</v>
      </c>
      <c r="I122" s="125"/>
      <c r="J122" s="126">
        <f t="shared" si="0"/>
        <v>0</v>
      </c>
      <c r="K122" s="122" t="s">
        <v>134</v>
      </c>
      <c r="L122" s="30"/>
      <c r="M122" s="127" t="s">
        <v>3</v>
      </c>
      <c r="N122" s="128" t="s">
        <v>45</v>
      </c>
      <c r="P122" s="116">
        <f t="shared" si="1"/>
        <v>0</v>
      </c>
      <c r="Q122" s="116">
        <v>0</v>
      </c>
      <c r="R122" s="116">
        <f t="shared" si="2"/>
        <v>0</v>
      </c>
      <c r="S122" s="116">
        <v>0</v>
      </c>
      <c r="T122" s="117">
        <f t="shared" si="3"/>
        <v>0</v>
      </c>
      <c r="AR122" s="118" t="s">
        <v>82</v>
      </c>
      <c r="AT122" s="118" t="s">
        <v>139</v>
      </c>
      <c r="AU122" s="118" t="s">
        <v>82</v>
      </c>
      <c r="AY122" s="15" t="s">
        <v>136</v>
      </c>
      <c r="BE122" s="119">
        <f t="shared" si="4"/>
        <v>0</v>
      </c>
      <c r="BF122" s="119">
        <f t="shared" si="5"/>
        <v>0</v>
      </c>
      <c r="BG122" s="119">
        <f t="shared" si="6"/>
        <v>0</v>
      </c>
      <c r="BH122" s="119">
        <f t="shared" si="7"/>
        <v>0</v>
      </c>
      <c r="BI122" s="119">
        <f t="shared" si="8"/>
        <v>0</v>
      </c>
      <c r="BJ122" s="15" t="s">
        <v>82</v>
      </c>
      <c r="BK122" s="119">
        <f t="shared" si="9"/>
        <v>0</v>
      </c>
      <c r="BL122" s="15" t="s">
        <v>82</v>
      </c>
      <c r="BM122" s="118" t="s">
        <v>450</v>
      </c>
    </row>
    <row r="123" spans="2:65" s="1" customFormat="1" ht="24.2" customHeight="1">
      <c r="B123" s="105"/>
      <c r="C123" s="120" t="s">
        <v>294</v>
      </c>
      <c r="D123" s="120" t="s">
        <v>139</v>
      </c>
      <c r="E123" s="121" t="s">
        <v>307</v>
      </c>
      <c r="F123" s="122" t="s">
        <v>308</v>
      </c>
      <c r="G123" s="123" t="s">
        <v>309</v>
      </c>
      <c r="H123" s="124">
        <v>16</v>
      </c>
      <c r="I123" s="125"/>
      <c r="J123" s="126">
        <f t="shared" si="0"/>
        <v>0</v>
      </c>
      <c r="K123" s="122" t="s">
        <v>134</v>
      </c>
      <c r="L123" s="30"/>
      <c r="M123" s="127" t="s">
        <v>3</v>
      </c>
      <c r="N123" s="128" t="s">
        <v>45</v>
      </c>
      <c r="P123" s="116">
        <f t="shared" si="1"/>
        <v>0</v>
      </c>
      <c r="Q123" s="116">
        <v>0</v>
      </c>
      <c r="R123" s="116">
        <f t="shared" si="2"/>
        <v>0</v>
      </c>
      <c r="S123" s="116">
        <v>0</v>
      </c>
      <c r="T123" s="117">
        <f t="shared" si="3"/>
        <v>0</v>
      </c>
      <c r="AR123" s="118" t="s">
        <v>82</v>
      </c>
      <c r="AT123" s="118" t="s">
        <v>139</v>
      </c>
      <c r="AU123" s="118" t="s">
        <v>82</v>
      </c>
      <c r="AY123" s="15" t="s">
        <v>136</v>
      </c>
      <c r="BE123" s="119">
        <f t="shared" si="4"/>
        <v>0</v>
      </c>
      <c r="BF123" s="119">
        <f t="shared" si="5"/>
        <v>0</v>
      </c>
      <c r="BG123" s="119">
        <f t="shared" si="6"/>
        <v>0</v>
      </c>
      <c r="BH123" s="119">
        <f t="shared" si="7"/>
        <v>0</v>
      </c>
      <c r="BI123" s="119">
        <f t="shared" si="8"/>
        <v>0</v>
      </c>
      <c r="BJ123" s="15" t="s">
        <v>82</v>
      </c>
      <c r="BK123" s="119">
        <f t="shared" si="9"/>
        <v>0</v>
      </c>
      <c r="BL123" s="15" t="s">
        <v>82</v>
      </c>
      <c r="BM123" s="118" t="s">
        <v>451</v>
      </c>
    </row>
    <row r="124" spans="2:65" s="1" customFormat="1" ht="37.700000000000003" customHeight="1">
      <c r="B124" s="105"/>
      <c r="C124" s="120" t="s">
        <v>298</v>
      </c>
      <c r="D124" s="120" t="s">
        <v>139</v>
      </c>
      <c r="E124" s="121" t="s">
        <v>312</v>
      </c>
      <c r="F124" s="122" t="s">
        <v>313</v>
      </c>
      <c r="G124" s="123" t="s">
        <v>309</v>
      </c>
      <c r="H124" s="124">
        <v>24</v>
      </c>
      <c r="I124" s="125"/>
      <c r="J124" s="126">
        <f t="shared" si="0"/>
        <v>0</v>
      </c>
      <c r="K124" s="122" t="s">
        <v>134</v>
      </c>
      <c r="L124" s="30"/>
      <c r="M124" s="127" t="s">
        <v>3</v>
      </c>
      <c r="N124" s="128" t="s">
        <v>45</v>
      </c>
      <c r="P124" s="116">
        <f t="shared" si="1"/>
        <v>0</v>
      </c>
      <c r="Q124" s="116">
        <v>0</v>
      </c>
      <c r="R124" s="116">
        <f t="shared" si="2"/>
        <v>0</v>
      </c>
      <c r="S124" s="116">
        <v>0</v>
      </c>
      <c r="T124" s="117">
        <f t="shared" si="3"/>
        <v>0</v>
      </c>
      <c r="AR124" s="118" t="s">
        <v>82</v>
      </c>
      <c r="AT124" s="118" t="s">
        <v>139</v>
      </c>
      <c r="AU124" s="118" t="s">
        <v>82</v>
      </c>
      <c r="AY124" s="15" t="s">
        <v>136</v>
      </c>
      <c r="BE124" s="119">
        <f t="shared" si="4"/>
        <v>0</v>
      </c>
      <c r="BF124" s="119">
        <f t="shared" si="5"/>
        <v>0</v>
      </c>
      <c r="BG124" s="119">
        <f t="shared" si="6"/>
        <v>0</v>
      </c>
      <c r="BH124" s="119">
        <f t="shared" si="7"/>
        <v>0</v>
      </c>
      <c r="BI124" s="119">
        <f t="shared" si="8"/>
        <v>0</v>
      </c>
      <c r="BJ124" s="15" t="s">
        <v>82</v>
      </c>
      <c r="BK124" s="119">
        <f t="shared" si="9"/>
        <v>0</v>
      </c>
      <c r="BL124" s="15" t="s">
        <v>82</v>
      </c>
      <c r="BM124" s="118" t="s">
        <v>452</v>
      </c>
    </row>
    <row r="125" spans="2:65" s="1" customFormat="1" ht="21.75" customHeight="1">
      <c r="B125" s="105"/>
      <c r="C125" s="120" t="s">
        <v>302</v>
      </c>
      <c r="D125" s="120" t="s">
        <v>139</v>
      </c>
      <c r="E125" s="121" t="s">
        <v>316</v>
      </c>
      <c r="F125" s="122" t="s">
        <v>317</v>
      </c>
      <c r="G125" s="123" t="s">
        <v>309</v>
      </c>
      <c r="H125" s="124">
        <v>16</v>
      </c>
      <c r="I125" s="125"/>
      <c r="J125" s="126">
        <f t="shared" si="0"/>
        <v>0</v>
      </c>
      <c r="K125" s="122" t="s">
        <v>134</v>
      </c>
      <c r="L125" s="30"/>
      <c r="M125" s="127" t="s">
        <v>3</v>
      </c>
      <c r="N125" s="128" t="s">
        <v>45</v>
      </c>
      <c r="P125" s="116">
        <f t="shared" si="1"/>
        <v>0</v>
      </c>
      <c r="Q125" s="116">
        <v>0</v>
      </c>
      <c r="R125" s="116">
        <f t="shared" si="2"/>
        <v>0</v>
      </c>
      <c r="S125" s="116">
        <v>0</v>
      </c>
      <c r="T125" s="117">
        <f t="shared" si="3"/>
        <v>0</v>
      </c>
      <c r="AR125" s="118" t="s">
        <v>82</v>
      </c>
      <c r="AT125" s="118" t="s">
        <v>139</v>
      </c>
      <c r="AU125" s="118" t="s">
        <v>82</v>
      </c>
      <c r="AY125" s="15" t="s">
        <v>136</v>
      </c>
      <c r="BE125" s="119">
        <f t="shared" si="4"/>
        <v>0</v>
      </c>
      <c r="BF125" s="119">
        <f t="shared" si="5"/>
        <v>0</v>
      </c>
      <c r="BG125" s="119">
        <f t="shared" si="6"/>
        <v>0</v>
      </c>
      <c r="BH125" s="119">
        <f t="shared" si="7"/>
        <v>0</v>
      </c>
      <c r="BI125" s="119">
        <f t="shared" si="8"/>
        <v>0</v>
      </c>
      <c r="BJ125" s="15" t="s">
        <v>82</v>
      </c>
      <c r="BK125" s="119">
        <f t="shared" si="9"/>
        <v>0</v>
      </c>
      <c r="BL125" s="15" t="s">
        <v>82</v>
      </c>
      <c r="BM125" s="118" t="s">
        <v>453</v>
      </c>
    </row>
    <row r="126" spans="2:65" s="1" customFormat="1" ht="55.5" customHeight="1">
      <c r="B126" s="105"/>
      <c r="C126" s="120" t="s">
        <v>306</v>
      </c>
      <c r="D126" s="120" t="s">
        <v>139</v>
      </c>
      <c r="E126" s="121" t="s">
        <v>454</v>
      </c>
      <c r="F126" s="122" t="s">
        <v>455</v>
      </c>
      <c r="G126" s="123" t="s">
        <v>150</v>
      </c>
      <c r="H126" s="124">
        <v>1</v>
      </c>
      <c r="I126" s="125"/>
      <c r="J126" s="126">
        <f t="shared" si="0"/>
        <v>0</v>
      </c>
      <c r="K126" s="122" t="s">
        <v>134</v>
      </c>
      <c r="L126" s="30"/>
      <c r="M126" s="127" t="s">
        <v>3</v>
      </c>
      <c r="N126" s="128" t="s">
        <v>45</v>
      </c>
      <c r="P126" s="116">
        <f t="shared" si="1"/>
        <v>0</v>
      </c>
      <c r="Q126" s="116">
        <v>0</v>
      </c>
      <c r="R126" s="116">
        <f t="shared" si="2"/>
        <v>0</v>
      </c>
      <c r="S126" s="116">
        <v>0</v>
      </c>
      <c r="T126" s="117">
        <f t="shared" si="3"/>
        <v>0</v>
      </c>
      <c r="AR126" s="118" t="s">
        <v>82</v>
      </c>
      <c r="AT126" s="118" t="s">
        <v>139</v>
      </c>
      <c r="AU126" s="118" t="s">
        <v>82</v>
      </c>
      <c r="AY126" s="15" t="s">
        <v>136</v>
      </c>
      <c r="BE126" s="119">
        <f t="shared" si="4"/>
        <v>0</v>
      </c>
      <c r="BF126" s="119">
        <f t="shared" si="5"/>
        <v>0</v>
      </c>
      <c r="BG126" s="119">
        <f t="shared" si="6"/>
        <v>0</v>
      </c>
      <c r="BH126" s="119">
        <f t="shared" si="7"/>
        <v>0</v>
      </c>
      <c r="BI126" s="119">
        <f t="shared" si="8"/>
        <v>0</v>
      </c>
      <c r="BJ126" s="15" t="s">
        <v>82</v>
      </c>
      <c r="BK126" s="119">
        <f t="shared" si="9"/>
        <v>0</v>
      </c>
      <c r="BL126" s="15" t="s">
        <v>82</v>
      </c>
      <c r="BM126" s="118" t="s">
        <v>456</v>
      </c>
    </row>
    <row r="127" spans="2:65" s="1" customFormat="1" ht="21.75" customHeight="1">
      <c r="B127" s="105"/>
      <c r="C127" s="120" t="s">
        <v>311</v>
      </c>
      <c r="D127" s="120" t="s">
        <v>139</v>
      </c>
      <c r="E127" s="121" t="s">
        <v>457</v>
      </c>
      <c r="F127" s="122" t="s">
        <v>458</v>
      </c>
      <c r="G127" s="123" t="s">
        <v>150</v>
      </c>
      <c r="H127" s="124">
        <v>1</v>
      </c>
      <c r="I127" s="125"/>
      <c r="J127" s="126">
        <f t="shared" si="0"/>
        <v>0</v>
      </c>
      <c r="K127" s="122" t="s">
        <v>134</v>
      </c>
      <c r="L127" s="30"/>
      <c r="M127" s="127" t="s">
        <v>3</v>
      </c>
      <c r="N127" s="128" t="s">
        <v>45</v>
      </c>
      <c r="P127" s="116">
        <f t="shared" si="1"/>
        <v>0</v>
      </c>
      <c r="Q127" s="116">
        <v>0</v>
      </c>
      <c r="R127" s="116">
        <f t="shared" si="2"/>
        <v>0</v>
      </c>
      <c r="S127" s="116">
        <v>0</v>
      </c>
      <c r="T127" s="117">
        <f t="shared" si="3"/>
        <v>0</v>
      </c>
      <c r="AR127" s="118" t="s">
        <v>82</v>
      </c>
      <c r="AT127" s="118" t="s">
        <v>139</v>
      </c>
      <c r="AU127" s="118" t="s">
        <v>82</v>
      </c>
      <c r="AY127" s="15" t="s">
        <v>136</v>
      </c>
      <c r="BE127" s="119">
        <f t="shared" si="4"/>
        <v>0</v>
      </c>
      <c r="BF127" s="119">
        <f t="shared" si="5"/>
        <v>0</v>
      </c>
      <c r="BG127" s="119">
        <f t="shared" si="6"/>
        <v>0</v>
      </c>
      <c r="BH127" s="119">
        <f t="shared" si="7"/>
        <v>0</v>
      </c>
      <c r="BI127" s="119">
        <f t="shared" si="8"/>
        <v>0</v>
      </c>
      <c r="BJ127" s="15" t="s">
        <v>82</v>
      </c>
      <c r="BK127" s="119">
        <f t="shared" si="9"/>
        <v>0</v>
      </c>
      <c r="BL127" s="15" t="s">
        <v>82</v>
      </c>
      <c r="BM127" s="118" t="s">
        <v>459</v>
      </c>
    </row>
    <row r="128" spans="2:65" s="1" customFormat="1" ht="62.85" customHeight="1">
      <c r="B128" s="105"/>
      <c r="C128" s="120" t="s">
        <v>315</v>
      </c>
      <c r="D128" s="120" t="s">
        <v>139</v>
      </c>
      <c r="E128" s="121" t="s">
        <v>460</v>
      </c>
      <c r="F128" s="122" t="s">
        <v>461</v>
      </c>
      <c r="G128" s="123" t="s">
        <v>150</v>
      </c>
      <c r="H128" s="124">
        <v>1</v>
      </c>
      <c r="I128" s="125"/>
      <c r="J128" s="126">
        <f t="shared" si="0"/>
        <v>0</v>
      </c>
      <c r="K128" s="122" t="s">
        <v>134</v>
      </c>
      <c r="L128" s="30"/>
      <c r="M128" s="127" t="s">
        <v>3</v>
      </c>
      <c r="N128" s="128" t="s">
        <v>45</v>
      </c>
      <c r="P128" s="116">
        <f t="shared" si="1"/>
        <v>0</v>
      </c>
      <c r="Q128" s="116">
        <v>0</v>
      </c>
      <c r="R128" s="116">
        <f t="shared" si="2"/>
        <v>0</v>
      </c>
      <c r="S128" s="116">
        <v>0</v>
      </c>
      <c r="T128" s="117">
        <f t="shared" si="3"/>
        <v>0</v>
      </c>
      <c r="AR128" s="118" t="s">
        <v>82</v>
      </c>
      <c r="AT128" s="118" t="s">
        <v>139</v>
      </c>
      <c r="AU128" s="118" t="s">
        <v>82</v>
      </c>
      <c r="AY128" s="15" t="s">
        <v>136</v>
      </c>
      <c r="BE128" s="119">
        <f t="shared" si="4"/>
        <v>0</v>
      </c>
      <c r="BF128" s="119">
        <f t="shared" si="5"/>
        <v>0</v>
      </c>
      <c r="BG128" s="119">
        <f t="shared" si="6"/>
        <v>0</v>
      </c>
      <c r="BH128" s="119">
        <f t="shared" si="7"/>
        <v>0</v>
      </c>
      <c r="BI128" s="119">
        <f t="shared" si="8"/>
        <v>0</v>
      </c>
      <c r="BJ128" s="15" t="s">
        <v>82</v>
      </c>
      <c r="BK128" s="119">
        <f t="shared" si="9"/>
        <v>0</v>
      </c>
      <c r="BL128" s="15" t="s">
        <v>82</v>
      </c>
      <c r="BM128" s="118" t="s">
        <v>462</v>
      </c>
    </row>
    <row r="129" spans="2:65" s="1" customFormat="1" ht="24.2" customHeight="1">
      <c r="B129" s="105"/>
      <c r="C129" s="120" t="s">
        <v>319</v>
      </c>
      <c r="D129" s="120" t="s">
        <v>139</v>
      </c>
      <c r="E129" s="121" t="s">
        <v>463</v>
      </c>
      <c r="F129" s="122" t="s">
        <v>464</v>
      </c>
      <c r="G129" s="123" t="s">
        <v>150</v>
      </c>
      <c r="H129" s="124">
        <v>1</v>
      </c>
      <c r="I129" s="125"/>
      <c r="J129" s="126">
        <f t="shared" si="0"/>
        <v>0</v>
      </c>
      <c r="K129" s="122" t="s">
        <v>134</v>
      </c>
      <c r="L129" s="30"/>
      <c r="M129" s="129" t="s">
        <v>3</v>
      </c>
      <c r="N129" s="130" t="s">
        <v>45</v>
      </c>
      <c r="O129" s="131"/>
      <c r="P129" s="132">
        <f t="shared" si="1"/>
        <v>0</v>
      </c>
      <c r="Q129" s="132">
        <v>0</v>
      </c>
      <c r="R129" s="132">
        <f t="shared" si="2"/>
        <v>0</v>
      </c>
      <c r="S129" s="132">
        <v>0</v>
      </c>
      <c r="T129" s="133">
        <f t="shared" si="3"/>
        <v>0</v>
      </c>
      <c r="AR129" s="118" t="s">
        <v>82</v>
      </c>
      <c r="AT129" s="118" t="s">
        <v>139</v>
      </c>
      <c r="AU129" s="118" t="s">
        <v>82</v>
      </c>
      <c r="AY129" s="15" t="s">
        <v>136</v>
      </c>
      <c r="BE129" s="119">
        <f t="shared" si="4"/>
        <v>0</v>
      </c>
      <c r="BF129" s="119">
        <f t="shared" si="5"/>
        <v>0</v>
      </c>
      <c r="BG129" s="119">
        <f t="shared" si="6"/>
        <v>0</v>
      </c>
      <c r="BH129" s="119">
        <f t="shared" si="7"/>
        <v>0</v>
      </c>
      <c r="BI129" s="119">
        <f t="shared" si="8"/>
        <v>0</v>
      </c>
      <c r="BJ129" s="15" t="s">
        <v>82</v>
      </c>
      <c r="BK129" s="119">
        <f t="shared" si="9"/>
        <v>0</v>
      </c>
      <c r="BL129" s="15" t="s">
        <v>82</v>
      </c>
      <c r="BM129" s="118" t="s">
        <v>465</v>
      </c>
    </row>
    <row r="130" spans="2:65" s="1" customFormat="1" ht="6.95" customHeight="1"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30"/>
    </row>
  </sheetData>
  <autoFilter ref="C79:K129" xr:uid="{00000000-0009-0000-0000-000004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1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7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5" t="s">
        <v>97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110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86" t="str">
        <f>'Rekapitulace stavby'!K6</f>
        <v>Oprava DŘT v žst. Bohumín</v>
      </c>
      <c r="F7" s="287"/>
      <c r="G7" s="287"/>
      <c r="H7" s="287"/>
      <c r="L7" s="18"/>
    </row>
    <row r="8" spans="2:46" s="1" customFormat="1" ht="12" customHeight="1">
      <c r="B8" s="30"/>
      <c r="D8" s="25" t="s">
        <v>111</v>
      </c>
      <c r="L8" s="30"/>
    </row>
    <row r="9" spans="2:46" s="1" customFormat="1" ht="16.5" customHeight="1">
      <c r="B9" s="30"/>
      <c r="E9" s="276" t="s">
        <v>482</v>
      </c>
      <c r="F9" s="285"/>
      <c r="G9" s="285"/>
      <c r="H9" s="28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3</v>
      </c>
      <c r="I11" s="25" t="s">
        <v>19</v>
      </c>
      <c r="J11" s="23" t="s">
        <v>3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47" t="str">
        <f>'Rekapitulace stavby'!AN8</f>
        <v>9. 1. 2023</v>
      </c>
      <c r="L12" s="30"/>
    </row>
    <row r="13" spans="2:46" s="1" customFormat="1" ht="10.7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88" t="str">
        <f>'Rekapitulace stavby'!E14</f>
        <v>Vyplň údaj</v>
      </c>
      <c r="F18" s="259"/>
      <c r="G18" s="259"/>
      <c r="H18" s="259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37</v>
      </c>
      <c r="I23" s="25" t="s">
        <v>25</v>
      </c>
      <c r="J23" s="23" t="s">
        <v>3</v>
      </c>
      <c r="L23" s="30"/>
    </row>
    <row r="24" spans="2:12" s="1" customFormat="1" ht="18" customHeight="1">
      <c r="B24" s="30"/>
      <c r="E24" s="23" t="s">
        <v>34</v>
      </c>
      <c r="I24" s="25" t="s">
        <v>28</v>
      </c>
      <c r="J24" s="23" t="s">
        <v>3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38</v>
      </c>
      <c r="L26" s="30"/>
    </row>
    <row r="27" spans="2:12" s="7" customFormat="1" ht="47.25" customHeight="1">
      <c r="B27" s="84"/>
      <c r="E27" s="263" t="s">
        <v>39</v>
      </c>
      <c r="F27" s="263"/>
      <c r="G27" s="263"/>
      <c r="H27" s="263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40</v>
      </c>
      <c r="J30" s="61">
        <f>ROUND(J79, 2)</f>
        <v>0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>
      <c r="B33" s="30"/>
      <c r="D33" s="50" t="s">
        <v>44</v>
      </c>
      <c r="E33" s="25" t="s">
        <v>45</v>
      </c>
      <c r="F33" s="86">
        <f>ROUND((SUM(BE79:BE114)),  2)</f>
        <v>0</v>
      </c>
      <c r="I33" s="87">
        <v>0.21</v>
      </c>
      <c r="J33" s="86">
        <f>ROUND(((SUM(BE79:BE114))*I33),  2)</f>
        <v>0</v>
      </c>
      <c r="L33" s="30"/>
    </row>
    <row r="34" spans="2:12" s="1" customFormat="1" ht="14.45" customHeight="1">
      <c r="B34" s="30"/>
      <c r="E34" s="25" t="s">
        <v>46</v>
      </c>
      <c r="F34" s="86">
        <f>ROUND((SUM(BF79:BF114)),  2)</f>
        <v>0</v>
      </c>
      <c r="I34" s="87">
        <v>0.15</v>
      </c>
      <c r="J34" s="86">
        <f>ROUND(((SUM(BF79:BF114))*I34),  2)</f>
        <v>0</v>
      </c>
      <c r="L34" s="30"/>
    </row>
    <row r="35" spans="2:12" s="1" customFormat="1" ht="14.45" hidden="1" customHeight="1">
      <c r="B35" s="30"/>
      <c r="E35" s="25" t="s">
        <v>47</v>
      </c>
      <c r="F35" s="86">
        <f>ROUND((SUM(BG79:BG114)),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48</v>
      </c>
      <c r="F36" s="86">
        <f>ROUND((SUM(BH79:BH114)),  2)</f>
        <v>0</v>
      </c>
      <c r="I36" s="87">
        <v>0.15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49</v>
      </c>
      <c r="F37" s="86">
        <f>ROUND((SUM(BI79:BI114)),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50</v>
      </c>
      <c r="E39" s="52"/>
      <c r="F39" s="52"/>
      <c r="G39" s="90" t="s">
        <v>51</v>
      </c>
      <c r="H39" s="91" t="s">
        <v>52</v>
      </c>
      <c r="I39" s="52"/>
      <c r="J39" s="92">
        <f>SUM(J30:J37)</f>
        <v>0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113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86" t="str">
        <f>E7</f>
        <v>Oprava DŘT v žst. Bohumín</v>
      </c>
      <c r="F48" s="287"/>
      <c r="G48" s="287"/>
      <c r="H48" s="287"/>
      <c r="L48" s="30"/>
    </row>
    <row r="49" spans="2:47" s="1" customFormat="1" ht="12" customHeight="1">
      <c r="B49" s="30"/>
      <c r="C49" s="25" t="s">
        <v>111</v>
      </c>
      <c r="L49" s="30"/>
    </row>
    <row r="50" spans="2:47" s="1" customFormat="1" ht="16.5" customHeight="1">
      <c r="B50" s="30"/>
      <c r="E50" s="276" t="str">
        <f>E9</f>
        <v>PS05 - Trafostanice T4 Bohumín - Komunikace</v>
      </c>
      <c r="F50" s="285"/>
      <c r="G50" s="285"/>
      <c r="H50" s="285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20</v>
      </c>
      <c r="F52" s="23" t="str">
        <f>F12</f>
        <v xml:space="preserve"> </v>
      </c>
      <c r="I52" s="25" t="s">
        <v>22</v>
      </c>
      <c r="J52" s="47" t="str">
        <f>IF(J12="","",J12)</f>
        <v>9. 1. 2023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>Správa železnic, s.o.</v>
      </c>
      <c r="I54" s="25" t="s">
        <v>32</v>
      </c>
      <c r="J54" s="28" t="str">
        <f>E21</f>
        <v>Petr Kudělka</v>
      </c>
      <c r="L54" s="30"/>
    </row>
    <row r="55" spans="2:47" s="1" customFormat="1" ht="15.2" customHeight="1">
      <c r="B55" s="30"/>
      <c r="C55" s="25" t="s">
        <v>30</v>
      </c>
      <c r="F55" s="23" t="str">
        <f>IF(E18="","",E18)</f>
        <v>Vyplň údaj</v>
      </c>
      <c r="I55" s="25" t="s">
        <v>37</v>
      </c>
      <c r="J55" s="28" t="str">
        <f>E24</f>
        <v>Petr Kudělka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114</v>
      </c>
      <c r="D57" s="88"/>
      <c r="E57" s="88"/>
      <c r="F57" s="88"/>
      <c r="G57" s="88"/>
      <c r="H57" s="88"/>
      <c r="I57" s="88"/>
      <c r="J57" s="95" t="s">
        <v>115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7" customHeight="1">
      <c r="B59" s="30"/>
      <c r="C59" s="96" t="s">
        <v>72</v>
      </c>
      <c r="J59" s="61">
        <f>J79</f>
        <v>0</v>
      </c>
      <c r="L59" s="30"/>
      <c r="AU59" s="15" t="s">
        <v>116</v>
      </c>
    </row>
    <row r="60" spans="2:47" s="1" customFormat="1" ht="21.75" customHeight="1">
      <c r="B60" s="30"/>
      <c r="L60" s="30"/>
    </row>
    <row r="61" spans="2:47" s="1" customFormat="1" ht="6.95" customHeight="1"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30"/>
    </row>
    <row r="65" spans="2:65" s="1" customFormat="1" ht="6.95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30"/>
    </row>
    <row r="66" spans="2:65" s="1" customFormat="1" ht="24.95" customHeight="1">
      <c r="B66" s="30"/>
      <c r="C66" s="19" t="s">
        <v>117</v>
      </c>
      <c r="L66" s="30"/>
    </row>
    <row r="67" spans="2:65" s="1" customFormat="1" ht="6.95" customHeight="1">
      <c r="B67" s="30"/>
      <c r="L67" s="30"/>
    </row>
    <row r="68" spans="2:65" s="1" customFormat="1" ht="12" customHeight="1">
      <c r="B68" s="30"/>
      <c r="C68" s="25" t="s">
        <v>17</v>
      </c>
      <c r="L68" s="30"/>
    </row>
    <row r="69" spans="2:65" s="1" customFormat="1" ht="16.5" customHeight="1">
      <c r="B69" s="30"/>
      <c r="E69" s="286" t="str">
        <f>E7</f>
        <v>Oprava DŘT v žst. Bohumín</v>
      </c>
      <c r="F69" s="287"/>
      <c r="G69" s="287"/>
      <c r="H69" s="287"/>
      <c r="L69" s="30"/>
    </row>
    <row r="70" spans="2:65" s="1" customFormat="1" ht="12" customHeight="1">
      <c r="B70" s="30"/>
      <c r="C70" s="25" t="s">
        <v>111</v>
      </c>
      <c r="L70" s="30"/>
    </row>
    <row r="71" spans="2:65" s="1" customFormat="1" ht="16.5" customHeight="1">
      <c r="B71" s="30"/>
      <c r="E71" s="276" t="str">
        <f>E9</f>
        <v>PS05 - Trafostanice T4 Bohumín - Komunikace</v>
      </c>
      <c r="F71" s="285"/>
      <c r="G71" s="285"/>
      <c r="H71" s="285"/>
      <c r="L71" s="30"/>
    </row>
    <row r="72" spans="2:65" s="1" customFormat="1" ht="6.95" customHeight="1">
      <c r="B72" s="30"/>
      <c r="L72" s="30"/>
    </row>
    <row r="73" spans="2:65" s="1" customFormat="1" ht="12" customHeight="1">
      <c r="B73" s="30"/>
      <c r="C73" s="25" t="s">
        <v>20</v>
      </c>
      <c r="F73" s="23" t="str">
        <f>F12</f>
        <v xml:space="preserve"> </v>
      </c>
      <c r="I73" s="25" t="s">
        <v>22</v>
      </c>
      <c r="J73" s="47" t="str">
        <f>IF(J12="","",J12)</f>
        <v>9. 1. 2023</v>
      </c>
      <c r="L73" s="30"/>
    </row>
    <row r="74" spans="2:65" s="1" customFormat="1" ht="6.95" customHeight="1">
      <c r="B74" s="30"/>
      <c r="L74" s="30"/>
    </row>
    <row r="75" spans="2:65" s="1" customFormat="1" ht="15.2" customHeight="1">
      <c r="B75" s="30"/>
      <c r="C75" s="25" t="s">
        <v>24</v>
      </c>
      <c r="F75" s="23" t="str">
        <f>E15</f>
        <v>Správa železnic, s.o.</v>
      </c>
      <c r="I75" s="25" t="s">
        <v>32</v>
      </c>
      <c r="J75" s="28" t="str">
        <f>E21</f>
        <v>Petr Kudělka</v>
      </c>
      <c r="L75" s="30"/>
    </row>
    <row r="76" spans="2:65" s="1" customFormat="1" ht="15.2" customHeight="1">
      <c r="B76" s="30"/>
      <c r="C76" s="25" t="s">
        <v>30</v>
      </c>
      <c r="F76" s="23" t="str">
        <f>IF(E18="","",E18)</f>
        <v>Vyplň údaj</v>
      </c>
      <c r="I76" s="25" t="s">
        <v>37</v>
      </c>
      <c r="J76" s="28" t="str">
        <f>E24</f>
        <v>Petr Kudělka</v>
      </c>
      <c r="L76" s="30"/>
    </row>
    <row r="77" spans="2:65" s="1" customFormat="1" ht="10.35" customHeight="1">
      <c r="B77" s="30"/>
      <c r="L77" s="30"/>
    </row>
    <row r="78" spans="2:65" s="8" customFormat="1" ht="29.25" customHeight="1">
      <c r="B78" s="97"/>
      <c r="C78" s="98" t="s">
        <v>118</v>
      </c>
      <c r="D78" s="99" t="s">
        <v>59</v>
      </c>
      <c r="E78" s="99" t="s">
        <v>55</v>
      </c>
      <c r="F78" s="99" t="s">
        <v>56</v>
      </c>
      <c r="G78" s="99" t="s">
        <v>119</v>
      </c>
      <c r="H78" s="99" t="s">
        <v>120</v>
      </c>
      <c r="I78" s="99" t="s">
        <v>121</v>
      </c>
      <c r="J78" s="99" t="s">
        <v>115</v>
      </c>
      <c r="K78" s="100" t="s">
        <v>122</v>
      </c>
      <c r="L78" s="97"/>
      <c r="M78" s="54" t="s">
        <v>3</v>
      </c>
      <c r="N78" s="55" t="s">
        <v>44</v>
      </c>
      <c r="O78" s="55" t="s">
        <v>123</v>
      </c>
      <c r="P78" s="55" t="s">
        <v>124</v>
      </c>
      <c r="Q78" s="55" t="s">
        <v>125</v>
      </c>
      <c r="R78" s="55" t="s">
        <v>126</v>
      </c>
      <c r="S78" s="55" t="s">
        <v>127</v>
      </c>
      <c r="T78" s="56" t="s">
        <v>128</v>
      </c>
    </row>
    <row r="79" spans="2:65" s="1" customFormat="1" ht="22.7" customHeight="1">
      <c r="B79" s="30"/>
      <c r="C79" s="59" t="s">
        <v>129</v>
      </c>
      <c r="J79" s="101">
        <f>BK79</f>
        <v>0</v>
      </c>
      <c r="L79" s="30"/>
      <c r="M79" s="57"/>
      <c r="N79" s="48"/>
      <c r="O79" s="48"/>
      <c r="P79" s="102">
        <f>SUM(P80:P114)</f>
        <v>0</v>
      </c>
      <c r="Q79" s="48"/>
      <c r="R79" s="102">
        <f>SUM(R80:R114)</f>
        <v>0</v>
      </c>
      <c r="S79" s="48"/>
      <c r="T79" s="103">
        <f>SUM(T80:T114)</f>
        <v>0</v>
      </c>
      <c r="AT79" s="15" t="s">
        <v>73</v>
      </c>
      <c r="AU79" s="15" t="s">
        <v>116</v>
      </c>
      <c r="BK79" s="104">
        <f>SUM(BK80:BK114)</f>
        <v>0</v>
      </c>
    </row>
    <row r="80" spans="2:65" s="1" customFormat="1" ht="24.2" customHeight="1">
      <c r="B80" s="105"/>
      <c r="C80" s="106" t="s">
        <v>82</v>
      </c>
      <c r="D80" s="106" t="s">
        <v>130</v>
      </c>
      <c r="E80" s="107" t="s">
        <v>131</v>
      </c>
      <c r="F80" s="108" t="s">
        <v>132</v>
      </c>
      <c r="G80" s="109" t="s">
        <v>133</v>
      </c>
      <c r="H80" s="110">
        <v>1430</v>
      </c>
      <c r="I80" s="111"/>
      <c r="J80" s="112">
        <f t="shared" ref="J80:J114" si="0">ROUND(I80*H80,2)</f>
        <v>0</v>
      </c>
      <c r="K80" s="108" t="s">
        <v>134</v>
      </c>
      <c r="L80" s="113"/>
      <c r="M80" s="114" t="s">
        <v>3</v>
      </c>
      <c r="N80" s="115" t="s">
        <v>45</v>
      </c>
      <c r="P80" s="116">
        <f t="shared" ref="P80:P114" si="1">O80*H80</f>
        <v>0</v>
      </c>
      <c r="Q80" s="116">
        <v>0</v>
      </c>
      <c r="R80" s="116">
        <f t="shared" ref="R80:R114" si="2">Q80*H80</f>
        <v>0</v>
      </c>
      <c r="S80" s="116">
        <v>0</v>
      </c>
      <c r="T80" s="117">
        <f t="shared" ref="T80:T114" si="3">S80*H80</f>
        <v>0</v>
      </c>
      <c r="AR80" s="118" t="s">
        <v>135</v>
      </c>
      <c r="AT80" s="118" t="s">
        <v>130</v>
      </c>
      <c r="AU80" s="118" t="s">
        <v>74</v>
      </c>
      <c r="AY80" s="15" t="s">
        <v>136</v>
      </c>
      <c r="BE80" s="119">
        <f t="shared" ref="BE80:BE114" si="4">IF(N80="základní",J80,0)</f>
        <v>0</v>
      </c>
      <c r="BF80" s="119">
        <f t="shared" ref="BF80:BF114" si="5">IF(N80="snížená",J80,0)</f>
        <v>0</v>
      </c>
      <c r="BG80" s="119">
        <f t="shared" ref="BG80:BG114" si="6">IF(N80="zákl. přenesená",J80,0)</f>
        <v>0</v>
      </c>
      <c r="BH80" s="119">
        <f t="shared" ref="BH80:BH114" si="7">IF(N80="sníž. přenesená",J80,0)</f>
        <v>0</v>
      </c>
      <c r="BI80" s="119">
        <f t="shared" ref="BI80:BI114" si="8">IF(N80="nulová",J80,0)</f>
        <v>0</v>
      </c>
      <c r="BJ80" s="15" t="s">
        <v>82</v>
      </c>
      <c r="BK80" s="119">
        <f t="shared" ref="BK80:BK114" si="9">ROUND(I80*H80,2)</f>
        <v>0</v>
      </c>
      <c r="BL80" s="15" t="s">
        <v>137</v>
      </c>
      <c r="BM80" s="118" t="s">
        <v>138</v>
      </c>
    </row>
    <row r="81" spans="2:65" s="1" customFormat="1" ht="16.5" customHeight="1">
      <c r="B81" s="105"/>
      <c r="C81" s="120" t="s">
        <v>84</v>
      </c>
      <c r="D81" s="120" t="s">
        <v>139</v>
      </c>
      <c r="E81" s="121" t="s">
        <v>140</v>
      </c>
      <c r="F81" s="122" t="s">
        <v>141</v>
      </c>
      <c r="G81" s="123" t="s">
        <v>133</v>
      </c>
      <c r="H81" s="124">
        <v>1430</v>
      </c>
      <c r="I81" s="125"/>
      <c r="J81" s="126">
        <f t="shared" si="0"/>
        <v>0</v>
      </c>
      <c r="K81" s="122" t="s">
        <v>134</v>
      </c>
      <c r="L81" s="30"/>
      <c r="M81" s="127" t="s">
        <v>3</v>
      </c>
      <c r="N81" s="128" t="s">
        <v>45</v>
      </c>
      <c r="P81" s="116">
        <f t="shared" si="1"/>
        <v>0</v>
      </c>
      <c r="Q81" s="116">
        <v>0</v>
      </c>
      <c r="R81" s="116">
        <f t="shared" si="2"/>
        <v>0</v>
      </c>
      <c r="S81" s="116">
        <v>0</v>
      </c>
      <c r="T81" s="117">
        <f t="shared" si="3"/>
        <v>0</v>
      </c>
      <c r="AR81" s="118" t="s">
        <v>142</v>
      </c>
      <c r="AT81" s="118" t="s">
        <v>139</v>
      </c>
      <c r="AU81" s="118" t="s">
        <v>74</v>
      </c>
      <c r="AY81" s="15" t="s">
        <v>136</v>
      </c>
      <c r="BE81" s="119">
        <f t="shared" si="4"/>
        <v>0</v>
      </c>
      <c r="BF81" s="119">
        <f t="shared" si="5"/>
        <v>0</v>
      </c>
      <c r="BG81" s="119">
        <f t="shared" si="6"/>
        <v>0</v>
      </c>
      <c r="BH81" s="119">
        <f t="shared" si="7"/>
        <v>0</v>
      </c>
      <c r="BI81" s="119">
        <f t="shared" si="8"/>
        <v>0</v>
      </c>
      <c r="BJ81" s="15" t="s">
        <v>82</v>
      </c>
      <c r="BK81" s="119">
        <f t="shared" si="9"/>
        <v>0</v>
      </c>
      <c r="BL81" s="15" t="s">
        <v>142</v>
      </c>
      <c r="BM81" s="118" t="s">
        <v>143</v>
      </c>
    </row>
    <row r="82" spans="2:65" s="1" customFormat="1" ht="24.2" customHeight="1">
      <c r="B82" s="105"/>
      <c r="C82" s="106" t="s">
        <v>144</v>
      </c>
      <c r="D82" s="106" t="s">
        <v>130</v>
      </c>
      <c r="E82" s="107" t="s">
        <v>145</v>
      </c>
      <c r="F82" s="108" t="s">
        <v>146</v>
      </c>
      <c r="G82" s="109" t="s">
        <v>133</v>
      </c>
      <c r="H82" s="110">
        <v>24</v>
      </c>
      <c r="I82" s="111"/>
      <c r="J82" s="112">
        <f t="shared" si="0"/>
        <v>0</v>
      </c>
      <c r="K82" s="108" t="s">
        <v>3</v>
      </c>
      <c r="L82" s="113"/>
      <c r="M82" s="114" t="s">
        <v>3</v>
      </c>
      <c r="N82" s="115" t="s">
        <v>45</v>
      </c>
      <c r="P82" s="116">
        <f t="shared" si="1"/>
        <v>0</v>
      </c>
      <c r="Q82" s="116">
        <v>0</v>
      </c>
      <c r="R82" s="116">
        <f t="shared" si="2"/>
        <v>0</v>
      </c>
      <c r="S82" s="116">
        <v>0</v>
      </c>
      <c r="T82" s="117">
        <f t="shared" si="3"/>
        <v>0</v>
      </c>
      <c r="AR82" s="118" t="s">
        <v>142</v>
      </c>
      <c r="AT82" s="118" t="s">
        <v>130</v>
      </c>
      <c r="AU82" s="118" t="s">
        <v>74</v>
      </c>
      <c r="AY82" s="15" t="s">
        <v>136</v>
      </c>
      <c r="BE82" s="119">
        <f t="shared" si="4"/>
        <v>0</v>
      </c>
      <c r="BF82" s="119">
        <f t="shared" si="5"/>
        <v>0</v>
      </c>
      <c r="BG82" s="119">
        <f t="shared" si="6"/>
        <v>0</v>
      </c>
      <c r="BH82" s="119">
        <f t="shared" si="7"/>
        <v>0</v>
      </c>
      <c r="BI82" s="119">
        <f t="shared" si="8"/>
        <v>0</v>
      </c>
      <c r="BJ82" s="15" t="s">
        <v>82</v>
      </c>
      <c r="BK82" s="119">
        <f t="shared" si="9"/>
        <v>0</v>
      </c>
      <c r="BL82" s="15" t="s">
        <v>142</v>
      </c>
      <c r="BM82" s="118" t="s">
        <v>147</v>
      </c>
    </row>
    <row r="83" spans="2:65" s="1" customFormat="1" ht="24.2" customHeight="1">
      <c r="B83" s="105"/>
      <c r="C83" s="120" t="s">
        <v>137</v>
      </c>
      <c r="D83" s="120" t="s">
        <v>139</v>
      </c>
      <c r="E83" s="121" t="s">
        <v>148</v>
      </c>
      <c r="F83" s="122" t="s">
        <v>149</v>
      </c>
      <c r="G83" s="123" t="s">
        <v>150</v>
      </c>
      <c r="H83" s="124">
        <v>2</v>
      </c>
      <c r="I83" s="125"/>
      <c r="J83" s="126">
        <f t="shared" si="0"/>
        <v>0</v>
      </c>
      <c r="K83" s="122" t="s">
        <v>134</v>
      </c>
      <c r="L83" s="30"/>
      <c r="M83" s="127" t="s">
        <v>3</v>
      </c>
      <c r="N83" s="128" t="s">
        <v>45</v>
      </c>
      <c r="P83" s="116">
        <f t="shared" si="1"/>
        <v>0</v>
      </c>
      <c r="Q83" s="116">
        <v>0</v>
      </c>
      <c r="R83" s="116">
        <f t="shared" si="2"/>
        <v>0</v>
      </c>
      <c r="S83" s="116">
        <v>0</v>
      </c>
      <c r="T83" s="117">
        <f t="shared" si="3"/>
        <v>0</v>
      </c>
      <c r="AR83" s="118" t="s">
        <v>142</v>
      </c>
      <c r="AT83" s="118" t="s">
        <v>139</v>
      </c>
      <c r="AU83" s="118" t="s">
        <v>74</v>
      </c>
      <c r="AY83" s="15" t="s">
        <v>136</v>
      </c>
      <c r="BE83" s="119">
        <f t="shared" si="4"/>
        <v>0</v>
      </c>
      <c r="BF83" s="119">
        <f t="shared" si="5"/>
        <v>0</v>
      </c>
      <c r="BG83" s="119">
        <f t="shared" si="6"/>
        <v>0</v>
      </c>
      <c r="BH83" s="119">
        <f t="shared" si="7"/>
        <v>0</v>
      </c>
      <c r="BI83" s="119">
        <f t="shared" si="8"/>
        <v>0</v>
      </c>
      <c r="BJ83" s="15" t="s">
        <v>82</v>
      </c>
      <c r="BK83" s="119">
        <f t="shared" si="9"/>
        <v>0</v>
      </c>
      <c r="BL83" s="15" t="s">
        <v>142</v>
      </c>
      <c r="BM83" s="118" t="s">
        <v>151</v>
      </c>
    </row>
    <row r="84" spans="2:65" s="1" customFormat="1" ht="24.2" customHeight="1">
      <c r="B84" s="105"/>
      <c r="C84" s="106" t="s">
        <v>152</v>
      </c>
      <c r="D84" s="106" t="s">
        <v>130</v>
      </c>
      <c r="E84" s="107" t="s">
        <v>207</v>
      </c>
      <c r="F84" s="108" t="s">
        <v>208</v>
      </c>
      <c r="G84" s="109" t="s">
        <v>133</v>
      </c>
      <c r="H84" s="110">
        <v>10</v>
      </c>
      <c r="I84" s="111"/>
      <c r="J84" s="112">
        <f t="shared" si="0"/>
        <v>0</v>
      </c>
      <c r="K84" s="108" t="s">
        <v>134</v>
      </c>
      <c r="L84" s="113"/>
      <c r="M84" s="114" t="s">
        <v>3</v>
      </c>
      <c r="N84" s="115" t="s">
        <v>45</v>
      </c>
      <c r="P84" s="116">
        <f t="shared" si="1"/>
        <v>0</v>
      </c>
      <c r="Q84" s="116">
        <v>0</v>
      </c>
      <c r="R84" s="116">
        <f t="shared" si="2"/>
        <v>0</v>
      </c>
      <c r="S84" s="116">
        <v>0</v>
      </c>
      <c r="T84" s="117">
        <f t="shared" si="3"/>
        <v>0</v>
      </c>
      <c r="AR84" s="118" t="s">
        <v>135</v>
      </c>
      <c r="AT84" s="118" t="s">
        <v>130</v>
      </c>
      <c r="AU84" s="118" t="s">
        <v>74</v>
      </c>
      <c r="AY84" s="15" t="s">
        <v>136</v>
      </c>
      <c r="BE84" s="119">
        <f t="shared" si="4"/>
        <v>0</v>
      </c>
      <c r="BF84" s="119">
        <f t="shared" si="5"/>
        <v>0</v>
      </c>
      <c r="BG84" s="119">
        <f t="shared" si="6"/>
        <v>0</v>
      </c>
      <c r="BH84" s="119">
        <f t="shared" si="7"/>
        <v>0</v>
      </c>
      <c r="BI84" s="119">
        <f t="shared" si="8"/>
        <v>0</v>
      </c>
      <c r="BJ84" s="15" t="s">
        <v>82</v>
      </c>
      <c r="BK84" s="119">
        <f t="shared" si="9"/>
        <v>0</v>
      </c>
      <c r="BL84" s="15" t="s">
        <v>137</v>
      </c>
      <c r="BM84" s="118" t="s">
        <v>209</v>
      </c>
    </row>
    <row r="85" spans="2:65" s="1" customFormat="1" ht="21.75" customHeight="1">
      <c r="B85" s="105"/>
      <c r="C85" s="106" t="s">
        <v>156</v>
      </c>
      <c r="D85" s="106" t="s">
        <v>130</v>
      </c>
      <c r="E85" s="107" t="s">
        <v>211</v>
      </c>
      <c r="F85" s="108" t="s">
        <v>212</v>
      </c>
      <c r="G85" s="109" t="s">
        <v>150</v>
      </c>
      <c r="H85" s="110">
        <v>2</v>
      </c>
      <c r="I85" s="111"/>
      <c r="J85" s="112">
        <f t="shared" si="0"/>
        <v>0</v>
      </c>
      <c r="K85" s="108" t="s">
        <v>134</v>
      </c>
      <c r="L85" s="113"/>
      <c r="M85" s="114" t="s">
        <v>3</v>
      </c>
      <c r="N85" s="115" t="s">
        <v>45</v>
      </c>
      <c r="P85" s="116">
        <f t="shared" si="1"/>
        <v>0</v>
      </c>
      <c r="Q85" s="116">
        <v>0</v>
      </c>
      <c r="R85" s="116">
        <f t="shared" si="2"/>
        <v>0</v>
      </c>
      <c r="S85" s="116">
        <v>0</v>
      </c>
      <c r="T85" s="117">
        <f t="shared" si="3"/>
        <v>0</v>
      </c>
      <c r="AR85" s="118" t="s">
        <v>135</v>
      </c>
      <c r="AT85" s="118" t="s">
        <v>130</v>
      </c>
      <c r="AU85" s="118" t="s">
        <v>74</v>
      </c>
      <c r="AY85" s="15" t="s">
        <v>136</v>
      </c>
      <c r="BE85" s="119">
        <f t="shared" si="4"/>
        <v>0</v>
      </c>
      <c r="BF85" s="119">
        <f t="shared" si="5"/>
        <v>0</v>
      </c>
      <c r="BG85" s="119">
        <f t="shared" si="6"/>
        <v>0</v>
      </c>
      <c r="BH85" s="119">
        <f t="shared" si="7"/>
        <v>0</v>
      </c>
      <c r="BI85" s="119">
        <f t="shared" si="8"/>
        <v>0</v>
      </c>
      <c r="BJ85" s="15" t="s">
        <v>82</v>
      </c>
      <c r="BK85" s="119">
        <f t="shared" si="9"/>
        <v>0</v>
      </c>
      <c r="BL85" s="15" t="s">
        <v>137</v>
      </c>
      <c r="BM85" s="118" t="s">
        <v>213</v>
      </c>
    </row>
    <row r="86" spans="2:65" s="1" customFormat="1" ht="37.700000000000003" customHeight="1">
      <c r="B86" s="105"/>
      <c r="C86" s="120" t="s">
        <v>160</v>
      </c>
      <c r="D86" s="120" t="s">
        <v>139</v>
      </c>
      <c r="E86" s="121" t="s">
        <v>214</v>
      </c>
      <c r="F86" s="122" t="s">
        <v>215</v>
      </c>
      <c r="G86" s="123" t="s">
        <v>133</v>
      </c>
      <c r="H86" s="124">
        <v>10</v>
      </c>
      <c r="I86" s="125"/>
      <c r="J86" s="126">
        <f t="shared" si="0"/>
        <v>0</v>
      </c>
      <c r="K86" s="122" t="s">
        <v>134</v>
      </c>
      <c r="L86" s="30"/>
      <c r="M86" s="127" t="s">
        <v>3</v>
      </c>
      <c r="N86" s="128" t="s">
        <v>45</v>
      </c>
      <c r="P86" s="116">
        <f t="shared" si="1"/>
        <v>0</v>
      </c>
      <c r="Q86" s="116">
        <v>0</v>
      </c>
      <c r="R86" s="116">
        <f t="shared" si="2"/>
        <v>0</v>
      </c>
      <c r="S86" s="116">
        <v>0</v>
      </c>
      <c r="T86" s="117">
        <f t="shared" si="3"/>
        <v>0</v>
      </c>
      <c r="AR86" s="118" t="s">
        <v>142</v>
      </c>
      <c r="AT86" s="118" t="s">
        <v>139</v>
      </c>
      <c r="AU86" s="118" t="s">
        <v>74</v>
      </c>
      <c r="AY86" s="15" t="s">
        <v>136</v>
      </c>
      <c r="BE86" s="119">
        <f t="shared" si="4"/>
        <v>0</v>
      </c>
      <c r="BF86" s="119">
        <f t="shared" si="5"/>
        <v>0</v>
      </c>
      <c r="BG86" s="119">
        <f t="shared" si="6"/>
        <v>0</v>
      </c>
      <c r="BH86" s="119">
        <f t="shared" si="7"/>
        <v>0</v>
      </c>
      <c r="BI86" s="119">
        <f t="shared" si="8"/>
        <v>0</v>
      </c>
      <c r="BJ86" s="15" t="s">
        <v>82</v>
      </c>
      <c r="BK86" s="119">
        <f t="shared" si="9"/>
        <v>0</v>
      </c>
      <c r="BL86" s="15" t="s">
        <v>142</v>
      </c>
      <c r="BM86" s="118" t="s">
        <v>216</v>
      </c>
    </row>
    <row r="87" spans="2:65" s="1" customFormat="1" ht="16.5" customHeight="1">
      <c r="B87" s="105"/>
      <c r="C87" s="106" t="s">
        <v>135</v>
      </c>
      <c r="D87" s="106" t="s">
        <v>130</v>
      </c>
      <c r="E87" s="107" t="s">
        <v>218</v>
      </c>
      <c r="F87" s="108" t="s">
        <v>219</v>
      </c>
      <c r="G87" s="109" t="s">
        <v>133</v>
      </c>
      <c r="H87" s="110">
        <v>10</v>
      </c>
      <c r="I87" s="111"/>
      <c r="J87" s="112">
        <f t="shared" si="0"/>
        <v>0</v>
      </c>
      <c r="K87" s="108" t="s">
        <v>134</v>
      </c>
      <c r="L87" s="113"/>
      <c r="M87" s="114" t="s">
        <v>3</v>
      </c>
      <c r="N87" s="115" t="s">
        <v>45</v>
      </c>
      <c r="P87" s="116">
        <f t="shared" si="1"/>
        <v>0</v>
      </c>
      <c r="Q87" s="116">
        <v>0</v>
      </c>
      <c r="R87" s="116">
        <f t="shared" si="2"/>
        <v>0</v>
      </c>
      <c r="S87" s="116">
        <v>0</v>
      </c>
      <c r="T87" s="117">
        <f t="shared" si="3"/>
        <v>0</v>
      </c>
      <c r="AR87" s="118" t="s">
        <v>142</v>
      </c>
      <c r="AT87" s="118" t="s">
        <v>130</v>
      </c>
      <c r="AU87" s="118" t="s">
        <v>74</v>
      </c>
      <c r="AY87" s="15" t="s">
        <v>136</v>
      </c>
      <c r="BE87" s="119">
        <f t="shared" si="4"/>
        <v>0</v>
      </c>
      <c r="BF87" s="119">
        <f t="shared" si="5"/>
        <v>0</v>
      </c>
      <c r="BG87" s="119">
        <f t="shared" si="6"/>
        <v>0</v>
      </c>
      <c r="BH87" s="119">
        <f t="shared" si="7"/>
        <v>0</v>
      </c>
      <c r="BI87" s="119">
        <f t="shared" si="8"/>
        <v>0</v>
      </c>
      <c r="BJ87" s="15" t="s">
        <v>82</v>
      </c>
      <c r="BK87" s="119">
        <f t="shared" si="9"/>
        <v>0</v>
      </c>
      <c r="BL87" s="15" t="s">
        <v>142</v>
      </c>
      <c r="BM87" s="118" t="s">
        <v>220</v>
      </c>
    </row>
    <row r="88" spans="2:65" s="1" customFormat="1" ht="33" customHeight="1">
      <c r="B88" s="105"/>
      <c r="C88" s="120" t="s">
        <v>167</v>
      </c>
      <c r="D88" s="120" t="s">
        <v>139</v>
      </c>
      <c r="E88" s="121" t="s">
        <v>222</v>
      </c>
      <c r="F88" s="122" t="s">
        <v>223</v>
      </c>
      <c r="G88" s="123" t="s">
        <v>133</v>
      </c>
      <c r="H88" s="124">
        <v>10</v>
      </c>
      <c r="I88" s="125"/>
      <c r="J88" s="126">
        <f t="shared" si="0"/>
        <v>0</v>
      </c>
      <c r="K88" s="122" t="s">
        <v>134</v>
      </c>
      <c r="L88" s="30"/>
      <c r="M88" s="127" t="s">
        <v>3</v>
      </c>
      <c r="N88" s="128" t="s">
        <v>45</v>
      </c>
      <c r="P88" s="116">
        <f t="shared" si="1"/>
        <v>0</v>
      </c>
      <c r="Q88" s="116">
        <v>0</v>
      </c>
      <c r="R88" s="116">
        <f t="shared" si="2"/>
        <v>0</v>
      </c>
      <c r="S88" s="116">
        <v>0</v>
      </c>
      <c r="T88" s="117">
        <f t="shared" si="3"/>
        <v>0</v>
      </c>
      <c r="AR88" s="118" t="s">
        <v>142</v>
      </c>
      <c r="AT88" s="118" t="s">
        <v>139</v>
      </c>
      <c r="AU88" s="118" t="s">
        <v>74</v>
      </c>
      <c r="AY88" s="15" t="s">
        <v>136</v>
      </c>
      <c r="BE88" s="119">
        <f t="shared" si="4"/>
        <v>0</v>
      </c>
      <c r="BF88" s="119">
        <f t="shared" si="5"/>
        <v>0</v>
      </c>
      <c r="BG88" s="119">
        <f t="shared" si="6"/>
        <v>0</v>
      </c>
      <c r="BH88" s="119">
        <f t="shared" si="7"/>
        <v>0</v>
      </c>
      <c r="BI88" s="119">
        <f t="shared" si="8"/>
        <v>0</v>
      </c>
      <c r="BJ88" s="15" t="s">
        <v>82</v>
      </c>
      <c r="BK88" s="119">
        <f t="shared" si="9"/>
        <v>0</v>
      </c>
      <c r="BL88" s="15" t="s">
        <v>142</v>
      </c>
      <c r="BM88" s="118" t="s">
        <v>224</v>
      </c>
    </row>
    <row r="89" spans="2:65" s="1" customFormat="1" ht="16.5" customHeight="1">
      <c r="B89" s="105"/>
      <c r="C89" s="106" t="s">
        <v>171</v>
      </c>
      <c r="D89" s="106" t="s">
        <v>130</v>
      </c>
      <c r="E89" s="107" t="s">
        <v>226</v>
      </c>
      <c r="F89" s="108" t="s">
        <v>227</v>
      </c>
      <c r="G89" s="109" t="s">
        <v>133</v>
      </c>
      <c r="H89" s="110">
        <v>30</v>
      </c>
      <c r="I89" s="111"/>
      <c r="J89" s="112">
        <f t="shared" si="0"/>
        <v>0</v>
      </c>
      <c r="K89" s="108" t="s">
        <v>134</v>
      </c>
      <c r="L89" s="113"/>
      <c r="M89" s="114" t="s">
        <v>3</v>
      </c>
      <c r="N89" s="115" t="s">
        <v>45</v>
      </c>
      <c r="P89" s="116">
        <f t="shared" si="1"/>
        <v>0</v>
      </c>
      <c r="Q89" s="116">
        <v>0</v>
      </c>
      <c r="R89" s="116">
        <f t="shared" si="2"/>
        <v>0</v>
      </c>
      <c r="S89" s="116">
        <v>0</v>
      </c>
      <c r="T89" s="117">
        <f t="shared" si="3"/>
        <v>0</v>
      </c>
      <c r="AR89" s="118" t="s">
        <v>142</v>
      </c>
      <c r="AT89" s="118" t="s">
        <v>130</v>
      </c>
      <c r="AU89" s="118" t="s">
        <v>74</v>
      </c>
      <c r="AY89" s="15" t="s">
        <v>136</v>
      </c>
      <c r="BE89" s="119">
        <f t="shared" si="4"/>
        <v>0</v>
      </c>
      <c r="BF89" s="119">
        <f t="shared" si="5"/>
        <v>0</v>
      </c>
      <c r="BG89" s="119">
        <f t="shared" si="6"/>
        <v>0</v>
      </c>
      <c r="BH89" s="119">
        <f t="shared" si="7"/>
        <v>0</v>
      </c>
      <c r="BI89" s="119">
        <f t="shared" si="8"/>
        <v>0</v>
      </c>
      <c r="BJ89" s="15" t="s">
        <v>82</v>
      </c>
      <c r="BK89" s="119">
        <f t="shared" si="9"/>
        <v>0</v>
      </c>
      <c r="BL89" s="15" t="s">
        <v>142</v>
      </c>
      <c r="BM89" s="118" t="s">
        <v>483</v>
      </c>
    </row>
    <row r="90" spans="2:65" s="1" customFormat="1" ht="16.5" customHeight="1">
      <c r="B90" s="105"/>
      <c r="C90" s="120" t="s">
        <v>175</v>
      </c>
      <c r="D90" s="120" t="s">
        <v>139</v>
      </c>
      <c r="E90" s="121" t="s">
        <v>230</v>
      </c>
      <c r="F90" s="122" t="s">
        <v>231</v>
      </c>
      <c r="G90" s="123" t="s">
        <v>150</v>
      </c>
      <c r="H90" s="124">
        <v>30</v>
      </c>
      <c r="I90" s="125"/>
      <c r="J90" s="126">
        <f t="shared" si="0"/>
        <v>0</v>
      </c>
      <c r="K90" s="122" t="s">
        <v>134</v>
      </c>
      <c r="L90" s="30"/>
      <c r="M90" s="127" t="s">
        <v>3</v>
      </c>
      <c r="N90" s="128" t="s">
        <v>45</v>
      </c>
      <c r="P90" s="116">
        <f t="shared" si="1"/>
        <v>0</v>
      </c>
      <c r="Q90" s="116">
        <v>0</v>
      </c>
      <c r="R90" s="116">
        <f t="shared" si="2"/>
        <v>0</v>
      </c>
      <c r="S90" s="116">
        <v>0</v>
      </c>
      <c r="T90" s="117">
        <f t="shared" si="3"/>
        <v>0</v>
      </c>
      <c r="AR90" s="118" t="s">
        <v>142</v>
      </c>
      <c r="AT90" s="118" t="s">
        <v>139</v>
      </c>
      <c r="AU90" s="118" t="s">
        <v>74</v>
      </c>
      <c r="AY90" s="15" t="s">
        <v>136</v>
      </c>
      <c r="BE90" s="119">
        <f t="shared" si="4"/>
        <v>0</v>
      </c>
      <c r="BF90" s="119">
        <f t="shared" si="5"/>
        <v>0</v>
      </c>
      <c r="BG90" s="119">
        <f t="shared" si="6"/>
        <v>0</v>
      </c>
      <c r="BH90" s="119">
        <f t="shared" si="7"/>
        <v>0</v>
      </c>
      <c r="BI90" s="119">
        <f t="shared" si="8"/>
        <v>0</v>
      </c>
      <c r="BJ90" s="15" t="s">
        <v>82</v>
      </c>
      <c r="BK90" s="119">
        <f t="shared" si="9"/>
        <v>0</v>
      </c>
      <c r="BL90" s="15" t="s">
        <v>142</v>
      </c>
      <c r="BM90" s="118" t="s">
        <v>484</v>
      </c>
    </row>
    <row r="91" spans="2:65" s="1" customFormat="1" ht="16.5" customHeight="1">
      <c r="B91" s="105"/>
      <c r="C91" s="106" t="s">
        <v>179</v>
      </c>
      <c r="D91" s="106" t="s">
        <v>130</v>
      </c>
      <c r="E91" s="107" t="s">
        <v>234</v>
      </c>
      <c r="F91" s="108" t="s">
        <v>235</v>
      </c>
      <c r="G91" s="109" t="s">
        <v>150</v>
      </c>
      <c r="H91" s="110">
        <v>2</v>
      </c>
      <c r="I91" s="111"/>
      <c r="J91" s="112">
        <f t="shared" si="0"/>
        <v>0</v>
      </c>
      <c r="K91" s="108" t="s">
        <v>134</v>
      </c>
      <c r="L91" s="113"/>
      <c r="M91" s="114" t="s">
        <v>3</v>
      </c>
      <c r="N91" s="115" t="s">
        <v>45</v>
      </c>
      <c r="P91" s="116">
        <f t="shared" si="1"/>
        <v>0</v>
      </c>
      <c r="Q91" s="116">
        <v>0</v>
      </c>
      <c r="R91" s="116">
        <f t="shared" si="2"/>
        <v>0</v>
      </c>
      <c r="S91" s="116">
        <v>0</v>
      </c>
      <c r="T91" s="117">
        <f t="shared" si="3"/>
        <v>0</v>
      </c>
      <c r="AR91" s="118" t="s">
        <v>142</v>
      </c>
      <c r="AT91" s="118" t="s">
        <v>130</v>
      </c>
      <c r="AU91" s="118" t="s">
        <v>74</v>
      </c>
      <c r="AY91" s="15" t="s">
        <v>136</v>
      </c>
      <c r="BE91" s="119">
        <f t="shared" si="4"/>
        <v>0</v>
      </c>
      <c r="BF91" s="119">
        <f t="shared" si="5"/>
        <v>0</v>
      </c>
      <c r="BG91" s="119">
        <f t="shared" si="6"/>
        <v>0</v>
      </c>
      <c r="BH91" s="119">
        <f t="shared" si="7"/>
        <v>0</v>
      </c>
      <c r="BI91" s="119">
        <f t="shared" si="8"/>
        <v>0</v>
      </c>
      <c r="BJ91" s="15" t="s">
        <v>82</v>
      </c>
      <c r="BK91" s="119">
        <f t="shared" si="9"/>
        <v>0</v>
      </c>
      <c r="BL91" s="15" t="s">
        <v>142</v>
      </c>
      <c r="BM91" s="118" t="s">
        <v>485</v>
      </c>
    </row>
    <row r="92" spans="2:65" s="1" customFormat="1" ht="16.5" customHeight="1">
      <c r="B92" s="105"/>
      <c r="C92" s="120" t="s">
        <v>183</v>
      </c>
      <c r="D92" s="120" t="s">
        <v>139</v>
      </c>
      <c r="E92" s="121" t="s">
        <v>238</v>
      </c>
      <c r="F92" s="122" t="s">
        <v>239</v>
      </c>
      <c r="G92" s="123" t="s">
        <v>150</v>
      </c>
      <c r="H92" s="124">
        <v>2</v>
      </c>
      <c r="I92" s="125"/>
      <c r="J92" s="126">
        <f t="shared" si="0"/>
        <v>0</v>
      </c>
      <c r="K92" s="122" t="s">
        <v>134</v>
      </c>
      <c r="L92" s="30"/>
      <c r="M92" s="127" t="s">
        <v>3</v>
      </c>
      <c r="N92" s="128" t="s">
        <v>45</v>
      </c>
      <c r="P92" s="116">
        <f t="shared" si="1"/>
        <v>0</v>
      </c>
      <c r="Q92" s="116">
        <v>0</v>
      </c>
      <c r="R92" s="116">
        <f t="shared" si="2"/>
        <v>0</v>
      </c>
      <c r="S92" s="116">
        <v>0</v>
      </c>
      <c r="T92" s="117">
        <f t="shared" si="3"/>
        <v>0</v>
      </c>
      <c r="AR92" s="118" t="s">
        <v>142</v>
      </c>
      <c r="AT92" s="118" t="s">
        <v>139</v>
      </c>
      <c r="AU92" s="118" t="s">
        <v>74</v>
      </c>
      <c r="AY92" s="15" t="s">
        <v>136</v>
      </c>
      <c r="BE92" s="119">
        <f t="shared" si="4"/>
        <v>0</v>
      </c>
      <c r="BF92" s="119">
        <f t="shared" si="5"/>
        <v>0</v>
      </c>
      <c r="BG92" s="119">
        <f t="shared" si="6"/>
        <v>0</v>
      </c>
      <c r="BH92" s="119">
        <f t="shared" si="7"/>
        <v>0</v>
      </c>
      <c r="BI92" s="119">
        <f t="shared" si="8"/>
        <v>0</v>
      </c>
      <c r="BJ92" s="15" t="s">
        <v>82</v>
      </c>
      <c r="BK92" s="119">
        <f t="shared" si="9"/>
        <v>0</v>
      </c>
      <c r="BL92" s="15" t="s">
        <v>142</v>
      </c>
      <c r="BM92" s="118" t="s">
        <v>486</v>
      </c>
    </row>
    <row r="93" spans="2:65" s="1" customFormat="1" ht="16.5" customHeight="1">
      <c r="B93" s="105"/>
      <c r="C93" s="106" t="s">
        <v>187</v>
      </c>
      <c r="D93" s="106" t="s">
        <v>130</v>
      </c>
      <c r="E93" s="107" t="s">
        <v>242</v>
      </c>
      <c r="F93" s="108" t="s">
        <v>243</v>
      </c>
      <c r="G93" s="109" t="s">
        <v>133</v>
      </c>
      <c r="H93" s="110">
        <v>13</v>
      </c>
      <c r="I93" s="111"/>
      <c r="J93" s="112">
        <f t="shared" si="0"/>
        <v>0</v>
      </c>
      <c r="K93" s="108" t="s">
        <v>134</v>
      </c>
      <c r="L93" s="113"/>
      <c r="M93" s="114" t="s">
        <v>3</v>
      </c>
      <c r="N93" s="115" t="s">
        <v>45</v>
      </c>
      <c r="P93" s="116">
        <f t="shared" si="1"/>
        <v>0</v>
      </c>
      <c r="Q93" s="116">
        <v>0</v>
      </c>
      <c r="R93" s="116">
        <f t="shared" si="2"/>
        <v>0</v>
      </c>
      <c r="S93" s="116">
        <v>0</v>
      </c>
      <c r="T93" s="117">
        <f t="shared" si="3"/>
        <v>0</v>
      </c>
      <c r="AR93" s="118" t="s">
        <v>142</v>
      </c>
      <c r="AT93" s="118" t="s">
        <v>130</v>
      </c>
      <c r="AU93" s="118" t="s">
        <v>74</v>
      </c>
      <c r="AY93" s="15" t="s">
        <v>136</v>
      </c>
      <c r="BE93" s="119">
        <f t="shared" si="4"/>
        <v>0</v>
      </c>
      <c r="BF93" s="119">
        <f t="shared" si="5"/>
        <v>0</v>
      </c>
      <c r="BG93" s="119">
        <f t="shared" si="6"/>
        <v>0</v>
      </c>
      <c r="BH93" s="119">
        <f t="shared" si="7"/>
        <v>0</v>
      </c>
      <c r="BI93" s="119">
        <f t="shared" si="8"/>
        <v>0</v>
      </c>
      <c r="BJ93" s="15" t="s">
        <v>82</v>
      </c>
      <c r="BK93" s="119">
        <f t="shared" si="9"/>
        <v>0</v>
      </c>
      <c r="BL93" s="15" t="s">
        <v>142</v>
      </c>
      <c r="BM93" s="118" t="s">
        <v>244</v>
      </c>
    </row>
    <row r="94" spans="2:65" s="1" customFormat="1" ht="16.5" customHeight="1">
      <c r="B94" s="105"/>
      <c r="C94" s="120" t="s">
        <v>9</v>
      </c>
      <c r="D94" s="120" t="s">
        <v>139</v>
      </c>
      <c r="E94" s="121" t="s">
        <v>246</v>
      </c>
      <c r="F94" s="122" t="s">
        <v>247</v>
      </c>
      <c r="G94" s="123" t="s">
        <v>133</v>
      </c>
      <c r="H94" s="124">
        <v>13</v>
      </c>
      <c r="I94" s="125"/>
      <c r="J94" s="126">
        <f t="shared" si="0"/>
        <v>0</v>
      </c>
      <c r="K94" s="122" t="s">
        <v>134</v>
      </c>
      <c r="L94" s="30"/>
      <c r="M94" s="127" t="s">
        <v>3</v>
      </c>
      <c r="N94" s="128" t="s">
        <v>45</v>
      </c>
      <c r="P94" s="116">
        <f t="shared" si="1"/>
        <v>0</v>
      </c>
      <c r="Q94" s="116">
        <v>0</v>
      </c>
      <c r="R94" s="116">
        <f t="shared" si="2"/>
        <v>0</v>
      </c>
      <c r="S94" s="116">
        <v>0</v>
      </c>
      <c r="T94" s="117">
        <f t="shared" si="3"/>
        <v>0</v>
      </c>
      <c r="AR94" s="118" t="s">
        <v>142</v>
      </c>
      <c r="AT94" s="118" t="s">
        <v>139</v>
      </c>
      <c r="AU94" s="118" t="s">
        <v>74</v>
      </c>
      <c r="AY94" s="15" t="s">
        <v>136</v>
      </c>
      <c r="BE94" s="119">
        <f t="shared" si="4"/>
        <v>0</v>
      </c>
      <c r="BF94" s="119">
        <f t="shared" si="5"/>
        <v>0</v>
      </c>
      <c r="BG94" s="119">
        <f t="shared" si="6"/>
        <v>0</v>
      </c>
      <c r="BH94" s="119">
        <f t="shared" si="7"/>
        <v>0</v>
      </c>
      <c r="BI94" s="119">
        <f t="shared" si="8"/>
        <v>0</v>
      </c>
      <c r="BJ94" s="15" t="s">
        <v>82</v>
      </c>
      <c r="BK94" s="119">
        <f t="shared" si="9"/>
        <v>0</v>
      </c>
      <c r="BL94" s="15" t="s">
        <v>142</v>
      </c>
      <c r="BM94" s="118" t="s">
        <v>248</v>
      </c>
    </row>
    <row r="95" spans="2:65" s="1" customFormat="1" ht="44.25" customHeight="1">
      <c r="B95" s="105"/>
      <c r="C95" s="120" t="s">
        <v>194</v>
      </c>
      <c r="D95" s="120" t="s">
        <v>139</v>
      </c>
      <c r="E95" s="121" t="s">
        <v>250</v>
      </c>
      <c r="F95" s="122" t="s">
        <v>251</v>
      </c>
      <c r="G95" s="123" t="s">
        <v>150</v>
      </c>
      <c r="H95" s="124">
        <v>2</v>
      </c>
      <c r="I95" s="125"/>
      <c r="J95" s="126">
        <f t="shared" si="0"/>
        <v>0</v>
      </c>
      <c r="K95" s="122" t="s">
        <v>134</v>
      </c>
      <c r="L95" s="30"/>
      <c r="M95" s="127" t="s">
        <v>3</v>
      </c>
      <c r="N95" s="128" t="s">
        <v>45</v>
      </c>
      <c r="P95" s="116">
        <f t="shared" si="1"/>
        <v>0</v>
      </c>
      <c r="Q95" s="116">
        <v>0</v>
      </c>
      <c r="R95" s="116">
        <f t="shared" si="2"/>
        <v>0</v>
      </c>
      <c r="S95" s="116">
        <v>0</v>
      </c>
      <c r="T95" s="117">
        <f t="shared" si="3"/>
        <v>0</v>
      </c>
      <c r="AR95" s="118" t="s">
        <v>142</v>
      </c>
      <c r="AT95" s="118" t="s">
        <v>139</v>
      </c>
      <c r="AU95" s="118" t="s">
        <v>74</v>
      </c>
      <c r="AY95" s="15" t="s">
        <v>136</v>
      </c>
      <c r="BE95" s="119">
        <f t="shared" si="4"/>
        <v>0</v>
      </c>
      <c r="BF95" s="119">
        <f t="shared" si="5"/>
        <v>0</v>
      </c>
      <c r="BG95" s="119">
        <f t="shared" si="6"/>
        <v>0</v>
      </c>
      <c r="BH95" s="119">
        <f t="shared" si="7"/>
        <v>0</v>
      </c>
      <c r="BI95" s="119">
        <f t="shared" si="8"/>
        <v>0</v>
      </c>
      <c r="BJ95" s="15" t="s">
        <v>82</v>
      </c>
      <c r="BK95" s="119">
        <f t="shared" si="9"/>
        <v>0</v>
      </c>
      <c r="BL95" s="15" t="s">
        <v>142</v>
      </c>
      <c r="BM95" s="118" t="s">
        <v>252</v>
      </c>
    </row>
    <row r="96" spans="2:65" s="1" customFormat="1" ht="16.5" customHeight="1">
      <c r="B96" s="105"/>
      <c r="C96" s="106" t="s">
        <v>198</v>
      </c>
      <c r="D96" s="106" t="s">
        <v>130</v>
      </c>
      <c r="E96" s="107" t="s">
        <v>254</v>
      </c>
      <c r="F96" s="108" t="s">
        <v>255</v>
      </c>
      <c r="G96" s="109" t="s">
        <v>256</v>
      </c>
      <c r="H96" s="110">
        <v>0.05</v>
      </c>
      <c r="I96" s="111"/>
      <c r="J96" s="112">
        <f t="shared" si="0"/>
        <v>0</v>
      </c>
      <c r="K96" s="108" t="s">
        <v>134</v>
      </c>
      <c r="L96" s="113"/>
      <c r="M96" s="114" t="s">
        <v>3</v>
      </c>
      <c r="N96" s="115" t="s">
        <v>45</v>
      </c>
      <c r="P96" s="116">
        <f t="shared" si="1"/>
        <v>0</v>
      </c>
      <c r="Q96" s="116">
        <v>0</v>
      </c>
      <c r="R96" s="116">
        <f t="shared" si="2"/>
        <v>0</v>
      </c>
      <c r="S96" s="116">
        <v>0</v>
      </c>
      <c r="T96" s="117">
        <f t="shared" si="3"/>
        <v>0</v>
      </c>
      <c r="AR96" s="118" t="s">
        <v>142</v>
      </c>
      <c r="AT96" s="118" t="s">
        <v>130</v>
      </c>
      <c r="AU96" s="118" t="s">
        <v>74</v>
      </c>
      <c r="AY96" s="15" t="s">
        <v>136</v>
      </c>
      <c r="BE96" s="119">
        <f t="shared" si="4"/>
        <v>0</v>
      </c>
      <c r="BF96" s="119">
        <f t="shared" si="5"/>
        <v>0</v>
      </c>
      <c r="BG96" s="119">
        <f t="shared" si="6"/>
        <v>0</v>
      </c>
      <c r="BH96" s="119">
        <f t="shared" si="7"/>
        <v>0</v>
      </c>
      <c r="BI96" s="119">
        <f t="shared" si="8"/>
        <v>0</v>
      </c>
      <c r="BJ96" s="15" t="s">
        <v>82</v>
      </c>
      <c r="BK96" s="119">
        <f t="shared" si="9"/>
        <v>0</v>
      </c>
      <c r="BL96" s="15" t="s">
        <v>142</v>
      </c>
      <c r="BM96" s="118" t="s">
        <v>257</v>
      </c>
    </row>
    <row r="97" spans="2:65" s="1" customFormat="1" ht="24.2" customHeight="1">
      <c r="B97" s="105"/>
      <c r="C97" s="120" t="s">
        <v>202</v>
      </c>
      <c r="D97" s="120" t="s">
        <v>139</v>
      </c>
      <c r="E97" s="121" t="s">
        <v>259</v>
      </c>
      <c r="F97" s="122" t="s">
        <v>260</v>
      </c>
      <c r="G97" s="123" t="s">
        <v>256</v>
      </c>
      <c r="H97" s="124">
        <v>0.05</v>
      </c>
      <c r="I97" s="125"/>
      <c r="J97" s="126">
        <f t="shared" si="0"/>
        <v>0</v>
      </c>
      <c r="K97" s="122" t="s">
        <v>134</v>
      </c>
      <c r="L97" s="30"/>
      <c r="M97" s="127" t="s">
        <v>3</v>
      </c>
      <c r="N97" s="128" t="s">
        <v>45</v>
      </c>
      <c r="P97" s="116">
        <f t="shared" si="1"/>
        <v>0</v>
      </c>
      <c r="Q97" s="116">
        <v>0</v>
      </c>
      <c r="R97" s="116">
        <f t="shared" si="2"/>
        <v>0</v>
      </c>
      <c r="S97" s="116">
        <v>0</v>
      </c>
      <c r="T97" s="117">
        <f t="shared" si="3"/>
        <v>0</v>
      </c>
      <c r="AR97" s="118" t="s">
        <v>142</v>
      </c>
      <c r="AT97" s="118" t="s">
        <v>139</v>
      </c>
      <c r="AU97" s="118" t="s">
        <v>74</v>
      </c>
      <c r="AY97" s="15" t="s">
        <v>136</v>
      </c>
      <c r="BE97" s="119">
        <f t="shared" si="4"/>
        <v>0</v>
      </c>
      <c r="BF97" s="119">
        <f t="shared" si="5"/>
        <v>0</v>
      </c>
      <c r="BG97" s="119">
        <f t="shared" si="6"/>
        <v>0</v>
      </c>
      <c r="BH97" s="119">
        <f t="shared" si="7"/>
        <v>0</v>
      </c>
      <c r="BI97" s="119">
        <f t="shared" si="8"/>
        <v>0</v>
      </c>
      <c r="BJ97" s="15" t="s">
        <v>82</v>
      </c>
      <c r="BK97" s="119">
        <f t="shared" si="9"/>
        <v>0</v>
      </c>
      <c r="BL97" s="15" t="s">
        <v>142</v>
      </c>
      <c r="BM97" s="118" t="s">
        <v>261</v>
      </c>
    </row>
    <row r="98" spans="2:65" s="1" customFormat="1" ht="21.75" customHeight="1">
      <c r="B98" s="105"/>
      <c r="C98" s="120" t="s">
        <v>206</v>
      </c>
      <c r="D98" s="120" t="s">
        <v>139</v>
      </c>
      <c r="E98" s="121" t="s">
        <v>263</v>
      </c>
      <c r="F98" s="122" t="s">
        <v>264</v>
      </c>
      <c r="G98" s="123" t="s">
        <v>150</v>
      </c>
      <c r="H98" s="124">
        <v>1</v>
      </c>
      <c r="I98" s="125"/>
      <c r="J98" s="126">
        <f t="shared" si="0"/>
        <v>0</v>
      </c>
      <c r="K98" s="122" t="s">
        <v>134</v>
      </c>
      <c r="L98" s="30"/>
      <c r="M98" s="127" t="s">
        <v>3</v>
      </c>
      <c r="N98" s="128" t="s">
        <v>45</v>
      </c>
      <c r="P98" s="116">
        <f t="shared" si="1"/>
        <v>0</v>
      </c>
      <c r="Q98" s="116">
        <v>0</v>
      </c>
      <c r="R98" s="116">
        <f t="shared" si="2"/>
        <v>0</v>
      </c>
      <c r="S98" s="116">
        <v>0</v>
      </c>
      <c r="T98" s="117">
        <f t="shared" si="3"/>
        <v>0</v>
      </c>
      <c r="AR98" s="118" t="s">
        <v>142</v>
      </c>
      <c r="AT98" s="118" t="s">
        <v>139</v>
      </c>
      <c r="AU98" s="118" t="s">
        <v>74</v>
      </c>
      <c r="AY98" s="15" t="s">
        <v>136</v>
      </c>
      <c r="BE98" s="119">
        <f t="shared" si="4"/>
        <v>0</v>
      </c>
      <c r="BF98" s="119">
        <f t="shared" si="5"/>
        <v>0</v>
      </c>
      <c r="BG98" s="119">
        <f t="shared" si="6"/>
        <v>0</v>
      </c>
      <c r="BH98" s="119">
        <f t="shared" si="7"/>
        <v>0</v>
      </c>
      <c r="BI98" s="119">
        <f t="shared" si="8"/>
        <v>0</v>
      </c>
      <c r="BJ98" s="15" t="s">
        <v>82</v>
      </c>
      <c r="BK98" s="119">
        <f t="shared" si="9"/>
        <v>0</v>
      </c>
      <c r="BL98" s="15" t="s">
        <v>142</v>
      </c>
      <c r="BM98" s="118" t="s">
        <v>265</v>
      </c>
    </row>
    <row r="99" spans="2:65" s="1" customFormat="1" ht="37.700000000000003" customHeight="1">
      <c r="B99" s="105"/>
      <c r="C99" s="106" t="s">
        <v>210</v>
      </c>
      <c r="D99" s="106" t="s">
        <v>130</v>
      </c>
      <c r="E99" s="107" t="s">
        <v>267</v>
      </c>
      <c r="F99" s="108" t="s">
        <v>268</v>
      </c>
      <c r="G99" s="109" t="s">
        <v>150</v>
      </c>
      <c r="H99" s="110">
        <v>1</v>
      </c>
      <c r="I99" s="111"/>
      <c r="J99" s="112">
        <f t="shared" si="0"/>
        <v>0</v>
      </c>
      <c r="K99" s="108" t="s">
        <v>3</v>
      </c>
      <c r="L99" s="113"/>
      <c r="M99" s="114" t="s">
        <v>3</v>
      </c>
      <c r="N99" s="115" t="s">
        <v>45</v>
      </c>
      <c r="P99" s="116">
        <f t="shared" si="1"/>
        <v>0</v>
      </c>
      <c r="Q99" s="116">
        <v>0</v>
      </c>
      <c r="R99" s="116">
        <f t="shared" si="2"/>
        <v>0</v>
      </c>
      <c r="S99" s="116">
        <v>0</v>
      </c>
      <c r="T99" s="117">
        <f t="shared" si="3"/>
        <v>0</v>
      </c>
      <c r="AR99" s="118" t="s">
        <v>142</v>
      </c>
      <c r="AT99" s="118" t="s">
        <v>130</v>
      </c>
      <c r="AU99" s="118" t="s">
        <v>74</v>
      </c>
      <c r="AY99" s="15" t="s">
        <v>136</v>
      </c>
      <c r="BE99" s="119">
        <f t="shared" si="4"/>
        <v>0</v>
      </c>
      <c r="BF99" s="119">
        <f t="shared" si="5"/>
        <v>0</v>
      </c>
      <c r="BG99" s="119">
        <f t="shared" si="6"/>
        <v>0</v>
      </c>
      <c r="BH99" s="119">
        <f t="shared" si="7"/>
        <v>0</v>
      </c>
      <c r="BI99" s="119">
        <f t="shared" si="8"/>
        <v>0</v>
      </c>
      <c r="BJ99" s="15" t="s">
        <v>82</v>
      </c>
      <c r="BK99" s="119">
        <f t="shared" si="9"/>
        <v>0</v>
      </c>
      <c r="BL99" s="15" t="s">
        <v>142</v>
      </c>
      <c r="BM99" s="118" t="s">
        <v>269</v>
      </c>
    </row>
    <row r="100" spans="2:65" s="1" customFormat="1" ht="16.5" customHeight="1">
      <c r="B100" s="105"/>
      <c r="C100" s="120" t="s">
        <v>8</v>
      </c>
      <c r="D100" s="120" t="s">
        <v>139</v>
      </c>
      <c r="E100" s="121" t="s">
        <v>271</v>
      </c>
      <c r="F100" s="122" t="s">
        <v>272</v>
      </c>
      <c r="G100" s="123" t="s">
        <v>150</v>
      </c>
      <c r="H100" s="124">
        <v>1</v>
      </c>
      <c r="I100" s="125"/>
      <c r="J100" s="126">
        <f t="shared" si="0"/>
        <v>0</v>
      </c>
      <c r="K100" s="122" t="s">
        <v>134</v>
      </c>
      <c r="L100" s="30"/>
      <c r="M100" s="127" t="s">
        <v>3</v>
      </c>
      <c r="N100" s="128" t="s">
        <v>45</v>
      </c>
      <c r="P100" s="116">
        <f t="shared" si="1"/>
        <v>0</v>
      </c>
      <c r="Q100" s="116">
        <v>0</v>
      </c>
      <c r="R100" s="116">
        <f t="shared" si="2"/>
        <v>0</v>
      </c>
      <c r="S100" s="116">
        <v>0</v>
      </c>
      <c r="T100" s="117">
        <f t="shared" si="3"/>
        <v>0</v>
      </c>
      <c r="AR100" s="118" t="s">
        <v>142</v>
      </c>
      <c r="AT100" s="118" t="s">
        <v>139</v>
      </c>
      <c r="AU100" s="118" t="s">
        <v>74</v>
      </c>
      <c r="AY100" s="15" t="s">
        <v>136</v>
      </c>
      <c r="BE100" s="119">
        <f t="shared" si="4"/>
        <v>0</v>
      </c>
      <c r="BF100" s="119">
        <f t="shared" si="5"/>
        <v>0</v>
      </c>
      <c r="BG100" s="119">
        <f t="shared" si="6"/>
        <v>0</v>
      </c>
      <c r="BH100" s="119">
        <f t="shared" si="7"/>
        <v>0</v>
      </c>
      <c r="BI100" s="119">
        <f t="shared" si="8"/>
        <v>0</v>
      </c>
      <c r="BJ100" s="15" t="s">
        <v>82</v>
      </c>
      <c r="BK100" s="119">
        <f t="shared" si="9"/>
        <v>0</v>
      </c>
      <c r="BL100" s="15" t="s">
        <v>142</v>
      </c>
      <c r="BM100" s="118" t="s">
        <v>273</v>
      </c>
    </row>
    <row r="101" spans="2:65" s="1" customFormat="1" ht="16.5" customHeight="1">
      <c r="B101" s="105"/>
      <c r="C101" s="120" t="s">
        <v>217</v>
      </c>
      <c r="D101" s="120" t="s">
        <v>139</v>
      </c>
      <c r="E101" s="121" t="s">
        <v>275</v>
      </c>
      <c r="F101" s="122" t="s">
        <v>276</v>
      </c>
      <c r="G101" s="123" t="s">
        <v>150</v>
      </c>
      <c r="H101" s="124">
        <v>4</v>
      </c>
      <c r="I101" s="125"/>
      <c r="J101" s="126">
        <f t="shared" si="0"/>
        <v>0</v>
      </c>
      <c r="K101" s="122" t="s">
        <v>134</v>
      </c>
      <c r="L101" s="30"/>
      <c r="M101" s="127" t="s">
        <v>3</v>
      </c>
      <c r="N101" s="128" t="s">
        <v>45</v>
      </c>
      <c r="P101" s="116">
        <f t="shared" si="1"/>
        <v>0</v>
      </c>
      <c r="Q101" s="116">
        <v>0</v>
      </c>
      <c r="R101" s="116">
        <f t="shared" si="2"/>
        <v>0</v>
      </c>
      <c r="S101" s="116">
        <v>0</v>
      </c>
      <c r="T101" s="117">
        <f t="shared" si="3"/>
        <v>0</v>
      </c>
      <c r="AR101" s="118" t="s">
        <v>142</v>
      </c>
      <c r="AT101" s="118" t="s">
        <v>139</v>
      </c>
      <c r="AU101" s="118" t="s">
        <v>74</v>
      </c>
      <c r="AY101" s="15" t="s">
        <v>136</v>
      </c>
      <c r="BE101" s="119">
        <f t="shared" si="4"/>
        <v>0</v>
      </c>
      <c r="BF101" s="119">
        <f t="shared" si="5"/>
        <v>0</v>
      </c>
      <c r="BG101" s="119">
        <f t="shared" si="6"/>
        <v>0</v>
      </c>
      <c r="BH101" s="119">
        <f t="shared" si="7"/>
        <v>0</v>
      </c>
      <c r="BI101" s="119">
        <f t="shared" si="8"/>
        <v>0</v>
      </c>
      <c r="BJ101" s="15" t="s">
        <v>82</v>
      </c>
      <c r="BK101" s="119">
        <f t="shared" si="9"/>
        <v>0</v>
      </c>
      <c r="BL101" s="15" t="s">
        <v>142</v>
      </c>
      <c r="BM101" s="118" t="s">
        <v>277</v>
      </c>
    </row>
    <row r="102" spans="2:65" s="1" customFormat="1" ht="24.2" customHeight="1">
      <c r="B102" s="105"/>
      <c r="C102" s="120" t="s">
        <v>221</v>
      </c>
      <c r="D102" s="120" t="s">
        <v>139</v>
      </c>
      <c r="E102" s="121" t="s">
        <v>279</v>
      </c>
      <c r="F102" s="122" t="s">
        <v>280</v>
      </c>
      <c r="G102" s="123" t="s">
        <v>150</v>
      </c>
      <c r="H102" s="124">
        <v>1</v>
      </c>
      <c r="I102" s="125"/>
      <c r="J102" s="126">
        <f t="shared" si="0"/>
        <v>0</v>
      </c>
      <c r="K102" s="122" t="s">
        <v>134</v>
      </c>
      <c r="L102" s="30"/>
      <c r="M102" s="127" t="s">
        <v>3</v>
      </c>
      <c r="N102" s="128" t="s">
        <v>45</v>
      </c>
      <c r="P102" s="116">
        <f t="shared" si="1"/>
        <v>0</v>
      </c>
      <c r="Q102" s="116">
        <v>0</v>
      </c>
      <c r="R102" s="116">
        <f t="shared" si="2"/>
        <v>0</v>
      </c>
      <c r="S102" s="116">
        <v>0</v>
      </c>
      <c r="T102" s="117">
        <f t="shared" si="3"/>
        <v>0</v>
      </c>
      <c r="AR102" s="118" t="s">
        <v>142</v>
      </c>
      <c r="AT102" s="118" t="s">
        <v>139</v>
      </c>
      <c r="AU102" s="118" t="s">
        <v>74</v>
      </c>
      <c r="AY102" s="15" t="s">
        <v>136</v>
      </c>
      <c r="BE102" s="119">
        <f t="shared" si="4"/>
        <v>0</v>
      </c>
      <c r="BF102" s="119">
        <f t="shared" si="5"/>
        <v>0</v>
      </c>
      <c r="BG102" s="119">
        <f t="shared" si="6"/>
        <v>0</v>
      </c>
      <c r="BH102" s="119">
        <f t="shared" si="7"/>
        <v>0</v>
      </c>
      <c r="BI102" s="119">
        <f t="shared" si="8"/>
        <v>0</v>
      </c>
      <c r="BJ102" s="15" t="s">
        <v>82</v>
      </c>
      <c r="BK102" s="119">
        <f t="shared" si="9"/>
        <v>0</v>
      </c>
      <c r="BL102" s="15" t="s">
        <v>142</v>
      </c>
      <c r="BM102" s="118" t="s">
        <v>281</v>
      </c>
    </row>
    <row r="103" spans="2:65" s="1" customFormat="1" ht="16.5" customHeight="1">
      <c r="B103" s="105"/>
      <c r="C103" s="120" t="s">
        <v>225</v>
      </c>
      <c r="D103" s="120" t="s">
        <v>139</v>
      </c>
      <c r="E103" s="121" t="s">
        <v>283</v>
      </c>
      <c r="F103" s="122" t="s">
        <v>284</v>
      </c>
      <c r="G103" s="123" t="s">
        <v>150</v>
      </c>
      <c r="H103" s="124">
        <v>1</v>
      </c>
      <c r="I103" s="125"/>
      <c r="J103" s="126">
        <f t="shared" si="0"/>
        <v>0</v>
      </c>
      <c r="K103" s="122" t="s">
        <v>134</v>
      </c>
      <c r="L103" s="30"/>
      <c r="M103" s="127" t="s">
        <v>3</v>
      </c>
      <c r="N103" s="128" t="s">
        <v>45</v>
      </c>
      <c r="P103" s="116">
        <f t="shared" si="1"/>
        <v>0</v>
      </c>
      <c r="Q103" s="116">
        <v>0</v>
      </c>
      <c r="R103" s="116">
        <f t="shared" si="2"/>
        <v>0</v>
      </c>
      <c r="S103" s="116">
        <v>0</v>
      </c>
      <c r="T103" s="117">
        <f t="shared" si="3"/>
        <v>0</v>
      </c>
      <c r="AR103" s="118" t="s">
        <v>142</v>
      </c>
      <c r="AT103" s="118" t="s">
        <v>139</v>
      </c>
      <c r="AU103" s="118" t="s">
        <v>74</v>
      </c>
      <c r="AY103" s="15" t="s">
        <v>136</v>
      </c>
      <c r="BE103" s="119">
        <f t="shared" si="4"/>
        <v>0</v>
      </c>
      <c r="BF103" s="119">
        <f t="shared" si="5"/>
        <v>0</v>
      </c>
      <c r="BG103" s="119">
        <f t="shared" si="6"/>
        <v>0</v>
      </c>
      <c r="BH103" s="119">
        <f t="shared" si="7"/>
        <v>0</v>
      </c>
      <c r="BI103" s="119">
        <f t="shared" si="8"/>
        <v>0</v>
      </c>
      <c r="BJ103" s="15" t="s">
        <v>82</v>
      </c>
      <c r="BK103" s="119">
        <f t="shared" si="9"/>
        <v>0</v>
      </c>
      <c r="BL103" s="15" t="s">
        <v>142</v>
      </c>
      <c r="BM103" s="118" t="s">
        <v>285</v>
      </c>
    </row>
    <row r="104" spans="2:65" s="1" customFormat="1" ht="16.5" customHeight="1">
      <c r="B104" s="105"/>
      <c r="C104" s="120" t="s">
        <v>229</v>
      </c>
      <c r="D104" s="120" t="s">
        <v>139</v>
      </c>
      <c r="E104" s="121" t="s">
        <v>287</v>
      </c>
      <c r="F104" s="122" t="s">
        <v>288</v>
      </c>
      <c r="G104" s="123" t="s">
        <v>150</v>
      </c>
      <c r="H104" s="124">
        <v>1</v>
      </c>
      <c r="I104" s="125"/>
      <c r="J104" s="126">
        <f t="shared" si="0"/>
        <v>0</v>
      </c>
      <c r="K104" s="122" t="s">
        <v>134</v>
      </c>
      <c r="L104" s="30"/>
      <c r="M104" s="127" t="s">
        <v>3</v>
      </c>
      <c r="N104" s="128" t="s">
        <v>45</v>
      </c>
      <c r="P104" s="116">
        <f t="shared" si="1"/>
        <v>0</v>
      </c>
      <c r="Q104" s="116">
        <v>0</v>
      </c>
      <c r="R104" s="116">
        <f t="shared" si="2"/>
        <v>0</v>
      </c>
      <c r="S104" s="116">
        <v>0</v>
      </c>
      <c r="T104" s="117">
        <f t="shared" si="3"/>
        <v>0</v>
      </c>
      <c r="AR104" s="118" t="s">
        <v>142</v>
      </c>
      <c r="AT104" s="118" t="s">
        <v>139</v>
      </c>
      <c r="AU104" s="118" t="s">
        <v>74</v>
      </c>
      <c r="AY104" s="15" t="s">
        <v>136</v>
      </c>
      <c r="BE104" s="119">
        <f t="shared" si="4"/>
        <v>0</v>
      </c>
      <c r="BF104" s="119">
        <f t="shared" si="5"/>
        <v>0</v>
      </c>
      <c r="BG104" s="119">
        <f t="shared" si="6"/>
        <v>0</v>
      </c>
      <c r="BH104" s="119">
        <f t="shared" si="7"/>
        <v>0</v>
      </c>
      <c r="BI104" s="119">
        <f t="shared" si="8"/>
        <v>0</v>
      </c>
      <c r="BJ104" s="15" t="s">
        <v>82</v>
      </c>
      <c r="BK104" s="119">
        <f t="shared" si="9"/>
        <v>0</v>
      </c>
      <c r="BL104" s="15" t="s">
        <v>142</v>
      </c>
      <c r="BM104" s="118" t="s">
        <v>289</v>
      </c>
    </row>
    <row r="105" spans="2:65" s="1" customFormat="1" ht="16.5" customHeight="1">
      <c r="B105" s="105"/>
      <c r="C105" s="120" t="s">
        <v>233</v>
      </c>
      <c r="D105" s="120" t="s">
        <v>139</v>
      </c>
      <c r="E105" s="121" t="s">
        <v>291</v>
      </c>
      <c r="F105" s="122" t="s">
        <v>292</v>
      </c>
      <c r="G105" s="123" t="s">
        <v>150</v>
      </c>
      <c r="H105" s="124">
        <v>1</v>
      </c>
      <c r="I105" s="125"/>
      <c r="J105" s="126">
        <f t="shared" si="0"/>
        <v>0</v>
      </c>
      <c r="K105" s="122" t="s">
        <v>134</v>
      </c>
      <c r="L105" s="30"/>
      <c r="M105" s="127" t="s">
        <v>3</v>
      </c>
      <c r="N105" s="128" t="s">
        <v>45</v>
      </c>
      <c r="P105" s="116">
        <f t="shared" si="1"/>
        <v>0</v>
      </c>
      <c r="Q105" s="116">
        <v>0</v>
      </c>
      <c r="R105" s="116">
        <f t="shared" si="2"/>
        <v>0</v>
      </c>
      <c r="S105" s="116">
        <v>0</v>
      </c>
      <c r="T105" s="117">
        <f t="shared" si="3"/>
        <v>0</v>
      </c>
      <c r="AR105" s="118" t="s">
        <v>142</v>
      </c>
      <c r="AT105" s="118" t="s">
        <v>139</v>
      </c>
      <c r="AU105" s="118" t="s">
        <v>74</v>
      </c>
      <c r="AY105" s="15" t="s">
        <v>136</v>
      </c>
      <c r="BE105" s="119">
        <f t="shared" si="4"/>
        <v>0</v>
      </c>
      <c r="BF105" s="119">
        <f t="shared" si="5"/>
        <v>0</v>
      </c>
      <c r="BG105" s="119">
        <f t="shared" si="6"/>
        <v>0</v>
      </c>
      <c r="BH105" s="119">
        <f t="shared" si="7"/>
        <v>0</v>
      </c>
      <c r="BI105" s="119">
        <f t="shared" si="8"/>
        <v>0</v>
      </c>
      <c r="BJ105" s="15" t="s">
        <v>82</v>
      </c>
      <c r="BK105" s="119">
        <f t="shared" si="9"/>
        <v>0</v>
      </c>
      <c r="BL105" s="15" t="s">
        <v>142</v>
      </c>
      <c r="BM105" s="118" t="s">
        <v>293</v>
      </c>
    </row>
    <row r="106" spans="2:65" s="1" customFormat="1" ht="16.5" customHeight="1">
      <c r="B106" s="105"/>
      <c r="C106" s="120" t="s">
        <v>237</v>
      </c>
      <c r="D106" s="120" t="s">
        <v>139</v>
      </c>
      <c r="E106" s="121" t="s">
        <v>295</v>
      </c>
      <c r="F106" s="122" t="s">
        <v>296</v>
      </c>
      <c r="G106" s="123" t="s">
        <v>150</v>
      </c>
      <c r="H106" s="124">
        <v>1</v>
      </c>
      <c r="I106" s="125"/>
      <c r="J106" s="126">
        <f t="shared" si="0"/>
        <v>0</v>
      </c>
      <c r="K106" s="122" t="s">
        <v>134</v>
      </c>
      <c r="L106" s="30"/>
      <c r="M106" s="127" t="s">
        <v>3</v>
      </c>
      <c r="N106" s="128" t="s">
        <v>45</v>
      </c>
      <c r="P106" s="116">
        <f t="shared" si="1"/>
        <v>0</v>
      </c>
      <c r="Q106" s="116">
        <v>0</v>
      </c>
      <c r="R106" s="116">
        <f t="shared" si="2"/>
        <v>0</v>
      </c>
      <c r="S106" s="116">
        <v>0</v>
      </c>
      <c r="T106" s="117">
        <f t="shared" si="3"/>
        <v>0</v>
      </c>
      <c r="AR106" s="118" t="s">
        <v>142</v>
      </c>
      <c r="AT106" s="118" t="s">
        <v>139</v>
      </c>
      <c r="AU106" s="118" t="s">
        <v>74</v>
      </c>
      <c r="AY106" s="15" t="s">
        <v>136</v>
      </c>
      <c r="BE106" s="119">
        <f t="shared" si="4"/>
        <v>0</v>
      </c>
      <c r="BF106" s="119">
        <f t="shared" si="5"/>
        <v>0</v>
      </c>
      <c r="BG106" s="119">
        <f t="shared" si="6"/>
        <v>0</v>
      </c>
      <c r="BH106" s="119">
        <f t="shared" si="7"/>
        <v>0</v>
      </c>
      <c r="BI106" s="119">
        <f t="shared" si="8"/>
        <v>0</v>
      </c>
      <c r="BJ106" s="15" t="s">
        <v>82</v>
      </c>
      <c r="BK106" s="119">
        <f t="shared" si="9"/>
        <v>0</v>
      </c>
      <c r="BL106" s="15" t="s">
        <v>142</v>
      </c>
      <c r="BM106" s="118" t="s">
        <v>297</v>
      </c>
    </row>
    <row r="107" spans="2:65" s="1" customFormat="1" ht="16.5" customHeight="1">
      <c r="B107" s="105"/>
      <c r="C107" s="120" t="s">
        <v>241</v>
      </c>
      <c r="D107" s="120" t="s">
        <v>139</v>
      </c>
      <c r="E107" s="121" t="s">
        <v>299</v>
      </c>
      <c r="F107" s="122" t="s">
        <v>300</v>
      </c>
      <c r="G107" s="123" t="s">
        <v>150</v>
      </c>
      <c r="H107" s="124">
        <v>1</v>
      </c>
      <c r="I107" s="125"/>
      <c r="J107" s="126">
        <f t="shared" si="0"/>
        <v>0</v>
      </c>
      <c r="K107" s="122" t="s">
        <v>134</v>
      </c>
      <c r="L107" s="30"/>
      <c r="M107" s="127" t="s">
        <v>3</v>
      </c>
      <c r="N107" s="128" t="s">
        <v>45</v>
      </c>
      <c r="P107" s="116">
        <f t="shared" si="1"/>
        <v>0</v>
      </c>
      <c r="Q107" s="116">
        <v>0</v>
      </c>
      <c r="R107" s="116">
        <f t="shared" si="2"/>
        <v>0</v>
      </c>
      <c r="S107" s="116">
        <v>0</v>
      </c>
      <c r="T107" s="117">
        <f t="shared" si="3"/>
        <v>0</v>
      </c>
      <c r="AR107" s="118" t="s">
        <v>142</v>
      </c>
      <c r="AT107" s="118" t="s">
        <v>139</v>
      </c>
      <c r="AU107" s="118" t="s">
        <v>74</v>
      </c>
      <c r="AY107" s="15" t="s">
        <v>136</v>
      </c>
      <c r="BE107" s="119">
        <f t="shared" si="4"/>
        <v>0</v>
      </c>
      <c r="BF107" s="119">
        <f t="shared" si="5"/>
        <v>0</v>
      </c>
      <c r="BG107" s="119">
        <f t="shared" si="6"/>
        <v>0</v>
      </c>
      <c r="BH107" s="119">
        <f t="shared" si="7"/>
        <v>0</v>
      </c>
      <c r="BI107" s="119">
        <f t="shared" si="8"/>
        <v>0</v>
      </c>
      <c r="BJ107" s="15" t="s">
        <v>82</v>
      </c>
      <c r="BK107" s="119">
        <f t="shared" si="9"/>
        <v>0</v>
      </c>
      <c r="BL107" s="15" t="s">
        <v>142</v>
      </c>
      <c r="BM107" s="118" t="s">
        <v>301</v>
      </c>
    </row>
    <row r="108" spans="2:65" s="1" customFormat="1" ht="24.2" customHeight="1">
      <c r="B108" s="105"/>
      <c r="C108" s="120" t="s">
        <v>245</v>
      </c>
      <c r="D108" s="120" t="s">
        <v>139</v>
      </c>
      <c r="E108" s="121" t="s">
        <v>303</v>
      </c>
      <c r="F108" s="122" t="s">
        <v>304</v>
      </c>
      <c r="G108" s="123" t="s">
        <v>150</v>
      </c>
      <c r="H108" s="124">
        <v>1</v>
      </c>
      <c r="I108" s="125"/>
      <c r="J108" s="126">
        <f t="shared" si="0"/>
        <v>0</v>
      </c>
      <c r="K108" s="122" t="s">
        <v>134</v>
      </c>
      <c r="L108" s="30"/>
      <c r="M108" s="127" t="s">
        <v>3</v>
      </c>
      <c r="N108" s="128" t="s">
        <v>45</v>
      </c>
      <c r="P108" s="116">
        <f t="shared" si="1"/>
        <v>0</v>
      </c>
      <c r="Q108" s="116">
        <v>0</v>
      </c>
      <c r="R108" s="116">
        <f t="shared" si="2"/>
        <v>0</v>
      </c>
      <c r="S108" s="116">
        <v>0</v>
      </c>
      <c r="T108" s="117">
        <f t="shared" si="3"/>
        <v>0</v>
      </c>
      <c r="AR108" s="118" t="s">
        <v>142</v>
      </c>
      <c r="AT108" s="118" t="s">
        <v>139</v>
      </c>
      <c r="AU108" s="118" t="s">
        <v>74</v>
      </c>
      <c r="AY108" s="15" t="s">
        <v>136</v>
      </c>
      <c r="BE108" s="119">
        <f t="shared" si="4"/>
        <v>0</v>
      </c>
      <c r="BF108" s="119">
        <f t="shared" si="5"/>
        <v>0</v>
      </c>
      <c r="BG108" s="119">
        <f t="shared" si="6"/>
        <v>0</v>
      </c>
      <c r="BH108" s="119">
        <f t="shared" si="7"/>
        <v>0</v>
      </c>
      <c r="BI108" s="119">
        <f t="shared" si="8"/>
        <v>0</v>
      </c>
      <c r="BJ108" s="15" t="s">
        <v>82</v>
      </c>
      <c r="BK108" s="119">
        <f t="shared" si="9"/>
        <v>0</v>
      </c>
      <c r="BL108" s="15" t="s">
        <v>142</v>
      </c>
      <c r="BM108" s="118" t="s">
        <v>305</v>
      </c>
    </row>
    <row r="109" spans="2:65" s="1" customFormat="1" ht="24.2" customHeight="1">
      <c r="B109" s="105"/>
      <c r="C109" s="120" t="s">
        <v>249</v>
      </c>
      <c r="D109" s="120" t="s">
        <v>139</v>
      </c>
      <c r="E109" s="121" t="s">
        <v>307</v>
      </c>
      <c r="F109" s="122" t="s">
        <v>308</v>
      </c>
      <c r="G109" s="123" t="s">
        <v>309</v>
      </c>
      <c r="H109" s="124">
        <v>8</v>
      </c>
      <c r="I109" s="125"/>
      <c r="J109" s="126">
        <f t="shared" si="0"/>
        <v>0</v>
      </c>
      <c r="K109" s="122" t="s">
        <v>134</v>
      </c>
      <c r="L109" s="30"/>
      <c r="M109" s="127" t="s">
        <v>3</v>
      </c>
      <c r="N109" s="128" t="s">
        <v>45</v>
      </c>
      <c r="P109" s="116">
        <f t="shared" si="1"/>
        <v>0</v>
      </c>
      <c r="Q109" s="116">
        <v>0</v>
      </c>
      <c r="R109" s="116">
        <f t="shared" si="2"/>
        <v>0</v>
      </c>
      <c r="S109" s="116">
        <v>0</v>
      </c>
      <c r="T109" s="117">
        <f t="shared" si="3"/>
        <v>0</v>
      </c>
      <c r="AR109" s="118" t="s">
        <v>142</v>
      </c>
      <c r="AT109" s="118" t="s">
        <v>139</v>
      </c>
      <c r="AU109" s="118" t="s">
        <v>74</v>
      </c>
      <c r="AY109" s="15" t="s">
        <v>136</v>
      </c>
      <c r="BE109" s="119">
        <f t="shared" si="4"/>
        <v>0</v>
      </c>
      <c r="BF109" s="119">
        <f t="shared" si="5"/>
        <v>0</v>
      </c>
      <c r="BG109" s="119">
        <f t="shared" si="6"/>
        <v>0</v>
      </c>
      <c r="BH109" s="119">
        <f t="shared" si="7"/>
        <v>0</v>
      </c>
      <c r="BI109" s="119">
        <f t="shared" si="8"/>
        <v>0</v>
      </c>
      <c r="BJ109" s="15" t="s">
        <v>82</v>
      </c>
      <c r="BK109" s="119">
        <f t="shared" si="9"/>
        <v>0</v>
      </c>
      <c r="BL109" s="15" t="s">
        <v>142</v>
      </c>
      <c r="BM109" s="118" t="s">
        <v>310</v>
      </c>
    </row>
    <row r="110" spans="2:65" s="1" customFormat="1" ht="37.700000000000003" customHeight="1">
      <c r="B110" s="105"/>
      <c r="C110" s="120" t="s">
        <v>253</v>
      </c>
      <c r="D110" s="120" t="s">
        <v>139</v>
      </c>
      <c r="E110" s="121" t="s">
        <v>312</v>
      </c>
      <c r="F110" s="122" t="s">
        <v>313</v>
      </c>
      <c r="G110" s="123" t="s">
        <v>309</v>
      </c>
      <c r="H110" s="124">
        <v>8</v>
      </c>
      <c r="I110" s="125"/>
      <c r="J110" s="126">
        <f t="shared" si="0"/>
        <v>0</v>
      </c>
      <c r="K110" s="122" t="s">
        <v>134</v>
      </c>
      <c r="L110" s="30"/>
      <c r="M110" s="127" t="s">
        <v>3</v>
      </c>
      <c r="N110" s="128" t="s">
        <v>45</v>
      </c>
      <c r="P110" s="116">
        <f t="shared" si="1"/>
        <v>0</v>
      </c>
      <c r="Q110" s="116">
        <v>0</v>
      </c>
      <c r="R110" s="116">
        <f t="shared" si="2"/>
        <v>0</v>
      </c>
      <c r="S110" s="116">
        <v>0</v>
      </c>
      <c r="T110" s="117">
        <f t="shared" si="3"/>
        <v>0</v>
      </c>
      <c r="AR110" s="118" t="s">
        <v>142</v>
      </c>
      <c r="AT110" s="118" t="s">
        <v>139</v>
      </c>
      <c r="AU110" s="118" t="s">
        <v>74</v>
      </c>
      <c r="AY110" s="15" t="s">
        <v>136</v>
      </c>
      <c r="BE110" s="119">
        <f t="shared" si="4"/>
        <v>0</v>
      </c>
      <c r="BF110" s="119">
        <f t="shared" si="5"/>
        <v>0</v>
      </c>
      <c r="BG110" s="119">
        <f t="shared" si="6"/>
        <v>0</v>
      </c>
      <c r="BH110" s="119">
        <f t="shared" si="7"/>
        <v>0</v>
      </c>
      <c r="BI110" s="119">
        <f t="shared" si="8"/>
        <v>0</v>
      </c>
      <c r="BJ110" s="15" t="s">
        <v>82</v>
      </c>
      <c r="BK110" s="119">
        <f t="shared" si="9"/>
        <v>0</v>
      </c>
      <c r="BL110" s="15" t="s">
        <v>142</v>
      </c>
      <c r="BM110" s="118" t="s">
        <v>314</v>
      </c>
    </row>
    <row r="111" spans="2:65" s="1" customFormat="1" ht="21.75" customHeight="1">
      <c r="B111" s="105"/>
      <c r="C111" s="120" t="s">
        <v>258</v>
      </c>
      <c r="D111" s="120" t="s">
        <v>139</v>
      </c>
      <c r="E111" s="121" t="s">
        <v>316</v>
      </c>
      <c r="F111" s="122" t="s">
        <v>317</v>
      </c>
      <c r="G111" s="123" t="s">
        <v>309</v>
      </c>
      <c r="H111" s="124">
        <v>8</v>
      </c>
      <c r="I111" s="125"/>
      <c r="J111" s="126">
        <f t="shared" si="0"/>
        <v>0</v>
      </c>
      <c r="K111" s="122" t="s">
        <v>134</v>
      </c>
      <c r="L111" s="30"/>
      <c r="M111" s="127" t="s">
        <v>3</v>
      </c>
      <c r="N111" s="128" t="s">
        <v>45</v>
      </c>
      <c r="P111" s="116">
        <f t="shared" si="1"/>
        <v>0</v>
      </c>
      <c r="Q111" s="116">
        <v>0</v>
      </c>
      <c r="R111" s="116">
        <f t="shared" si="2"/>
        <v>0</v>
      </c>
      <c r="S111" s="116">
        <v>0</v>
      </c>
      <c r="T111" s="117">
        <f t="shared" si="3"/>
        <v>0</v>
      </c>
      <c r="AR111" s="118" t="s">
        <v>142</v>
      </c>
      <c r="AT111" s="118" t="s">
        <v>139</v>
      </c>
      <c r="AU111" s="118" t="s">
        <v>74</v>
      </c>
      <c r="AY111" s="15" t="s">
        <v>136</v>
      </c>
      <c r="BE111" s="119">
        <f t="shared" si="4"/>
        <v>0</v>
      </c>
      <c r="BF111" s="119">
        <f t="shared" si="5"/>
        <v>0</v>
      </c>
      <c r="BG111" s="119">
        <f t="shared" si="6"/>
        <v>0</v>
      </c>
      <c r="BH111" s="119">
        <f t="shared" si="7"/>
        <v>0</v>
      </c>
      <c r="BI111" s="119">
        <f t="shared" si="8"/>
        <v>0</v>
      </c>
      <c r="BJ111" s="15" t="s">
        <v>82</v>
      </c>
      <c r="BK111" s="119">
        <f t="shared" si="9"/>
        <v>0</v>
      </c>
      <c r="BL111" s="15" t="s">
        <v>142</v>
      </c>
      <c r="BM111" s="118" t="s">
        <v>318</v>
      </c>
    </row>
    <row r="112" spans="2:65" s="1" customFormat="1" ht="48.95" customHeight="1">
      <c r="B112" s="105"/>
      <c r="C112" s="120" t="s">
        <v>262</v>
      </c>
      <c r="D112" s="120" t="s">
        <v>139</v>
      </c>
      <c r="E112" s="121" t="s">
        <v>320</v>
      </c>
      <c r="F112" s="122" t="s">
        <v>321</v>
      </c>
      <c r="G112" s="123" t="s">
        <v>150</v>
      </c>
      <c r="H112" s="124">
        <v>1</v>
      </c>
      <c r="I112" s="125"/>
      <c r="J112" s="126">
        <f t="shared" si="0"/>
        <v>0</v>
      </c>
      <c r="K112" s="122" t="s">
        <v>134</v>
      </c>
      <c r="L112" s="30"/>
      <c r="M112" s="127" t="s">
        <v>3</v>
      </c>
      <c r="N112" s="128" t="s">
        <v>45</v>
      </c>
      <c r="P112" s="116">
        <f t="shared" si="1"/>
        <v>0</v>
      </c>
      <c r="Q112" s="116">
        <v>0</v>
      </c>
      <c r="R112" s="116">
        <f t="shared" si="2"/>
        <v>0</v>
      </c>
      <c r="S112" s="116">
        <v>0</v>
      </c>
      <c r="T112" s="117">
        <f t="shared" si="3"/>
        <v>0</v>
      </c>
      <c r="AR112" s="118" t="s">
        <v>142</v>
      </c>
      <c r="AT112" s="118" t="s">
        <v>139</v>
      </c>
      <c r="AU112" s="118" t="s">
        <v>74</v>
      </c>
      <c r="AY112" s="15" t="s">
        <v>136</v>
      </c>
      <c r="BE112" s="119">
        <f t="shared" si="4"/>
        <v>0</v>
      </c>
      <c r="BF112" s="119">
        <f t="shared" si="5"/>
        <v>0</v>
      </c>
      <c r="BG112" s="119">
        <f t="shared" si="6"/>
        <v>0</v>
      </c>
      <c r="BH112" s="119">
        <f t="shared" si="7"/>
        <v>0</v>
      </c>
      <c r="BI112" s="119">
        <f t="shared" si="8"/>
        <v>0</v>
      </c>
      <c r="BJ112" s="15" t="s">
        <v>82</v>
      </c>
      <c r="BK112" s="119">
        <f t="shared" si="9"/>
        <v>0</v>
      </c>
      <c r="BL112" s="15" t="s">
        <v>142</v>
      </c>
      <c r="BM112" s="118" t="s">
        <v>322</v>
      </c>
    </row>
    <row r="113" spans="2:65" s="1" customFormat="1" ht="62.85" customHeight="1">
      <c r="B113" s="105"/>
      <c r="C113" s="120" t="s">
        <v>266</v>
      </c>
      <c r="D113" s="120" t="s">
        <v>139</v>
      </c>
      <c r="E113" s="121" t="s">
        <v>324</v>
      </c>
      <c r="F113" s="122" t="s">
        <v>325</v>
      </c>
      <c r="G113" s="123" t="s">
        <v>150</v>
      </c>
      <c r="H113" s="124">
        <v>1</v>
      </c>
      <c r="I113" s="125"/>
      <c r="J113" s="126">
        <f t="shared" si="0"/>
        <v>0</v>
      </c>
      <c r="K113" s="122" t="s">
        <v>134</v>
      </c>
      <c r="L113" s="30"/>
      <c r="M113" s="127" t="s">
        <v>3</v>
      </c>
      <c r="N113" s="128" t="s">
        <v>45</v>
      </c>
      <c r="P113" s="116">
        <f t="shared" si="1"/>
        <v>0</v>
      </c>
      <c r="Q113" s="116">
        <v>0</v>
      </c>
      <c r="R113" s="116">
        <f t="shared" si="2"/>
        <v>0</v>
      </c>
      <c r="S113" s="116">
        <v>0</v>
      </c>
      <c r="T113" s="117">
        <f t="shared" si="3"/>
        <v>0</v>
      </c>
      <c r="AR113" s="118" t="s">
        <v>142</v>
      </c>
      <c r="AT113" s="118" t="s">
        <v>139</v>
      </c>
      <c r="AU113" s="118" t="s">
        <v>74</v>
      </c>
      <c r="AY113" s="15" t="s">
        <v>136</v>
      </c>
      <c r="BE113" s="119">
        <f t="shared" si="4"/>
        <v>0</v>
      </c>
      <c r="BF113" s="119">
        <f t="shared" si="5"/>
        <v>0</v>
      </c>
      <c r="BG113" s="119">
        <f t="shared" si="6"/>
        <v>0</v>
      </c>
      <c r="BH113" s="119">
        <f t="shared" si="7"/>
        <v>0</v>
      </c>
      <c r="BI113" s="119">
        <f t="shared" si="8"/>
        <v>0</v>
      </c>
      <c r="BJ113" s="15" t="s">
        <v>82</v>
      </c>
      <c r="BK113" s="119">
        <f t="shared" si="9"/>
        <v>0</v>
      </c>
      <c r="BL113" s="15" t="s">
        <v>142</v>
      </c>
      <c r="BM113" s="118" t="s">
        <v>326</v>
      </c>
    </row>
    <row r="114" spans="2:65" s="1" customFormat="1" ht="24.2" customHeight="1">
      <c r="B114" s="105"/>
      <c r="C114" s="120" t="s">
        <v>270</v>
      </c>
      <c r="D114" s="120" t="s">
        <v>139</v>
      </c>
      <c r="E114" s="121" t="s">
        <v>328</v>
      </c>
      <c r="F114" s="122" t="s">
        <v>329</v>
      </c>
      <c r="G114" s="123" t="s">
        <v>150</v>
      </c>
      <c r="H114" s="124">
        <v>1</v>
      </c>
      <c r="I114" s="125"/>
      <c r="J114" s="126">
        <f t="shared" si="0"/>
        <v>0</v>
      </c>
      <c r="K114" s="122" t="s">
        <v>134</v>
      </c>
      <c r="L114" s="30"/>
      <c r="M114" s="129" t="s">
        <v>3</v>
      </c>
      <c r="N114" s="130" t="s">
        <v>45</v>
      </c>
      <c r="O114" s="131"/>
      <c r="P114" s="132">
        <f t="shared" si="1"/>
        <v>0</v>
      </c>
      <c r="Q114" s="132">
        <v>0</v>
      </c>
      <c r="R114" s="132">
        <f t="shared" si="2"/>
        <v>0</v>
      </c>
      <c r="S114" s="132">
        <v>0</v>
      </c>
      <c r="T114" s="133">
        <f t="shared" si="3"/>
        <v>0</v>
      </c>
      <c r="AR114" s="118" t="s">
        <v>142</v>
      </c>
      <c r="AT114" s="118" t="s">
        <v>139</v>
      </c>
      <c r="AU114" s="118" t="s">
        <v>74</v>
      </c>
      <c r="AY114" s="15" t="s">
        <v>136</v>
      </c>
      <c r="BE114" s="119">
        <f t="shared" si="4"/>
        <v>0</v>
      </c>
      <c r="BF114" s="119">
        <f t="shared" si="5"/>
        <v>0</v>
      </c>
      <c r="BG114" s="119">
        <f t="shared" si="6"/>
        <v>0</v>
      </c>
      <c r="BH114" s="119">
        <f t="shared" si="7"/>
        <v>0</v>
      </c>
      <c r="BI114" s="119">
        <f t="shared" si="8"/>
        <v>0</v>
      </c>
      <c r="BJ114" s="15" t="s">
        <v>82</v>
      </c>
      <c r="BK114" s="119">
        <f t="shared" si="9"/>
        <v>0</v>
      </c>
      <c r="BL114" s="15" t="s">
        <v>142</v>
      </c>
      <c r="BM114" s="118" t="s">
        <v>330</v>
      </c>
    </row>
    <row r="115" spans="2:65" s="1" customFormat="1" ht="6.95" customHeight="1"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30"/>
    </row>
  </sheetData>
  <autoFilter ref="C78:K114" xr:uid="{00000000-0009-0000-0000-000005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30"/>
  <sheetViews>
    <sheetView showGridLines="0" topLeftCell="A83" workbookViewId="0">
      <selection activeCell="F85" sqref="F8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7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5" t="s">
        <v>100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110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86" t="str">
        <f>'Rekapitulace stavby'!K6</f>
        <v>Oprava DŘT v žst. Bohumín</v>
      </c>
      <c r="F7" s="287"/>
      <c r="G7" s="287"/>
      <c r="H7" s="287"/>
      <c r="L7" s="18"/>
    </row>
    <row r="8" spans="2:46" s="1" customFormat="1" ht="12" customHeight="1">
      <c r="B8" s="30"/>
      <c r="D8" s="25" t="s">
        <v>111</v>
      </c>
      <c r="L8" s="30"/>
    </row>
    <row r="9" spans="2:46" s="1" customFormat="1" ht="16.5" customHeight="1">
      <c r="B9" s="30"/>
      <c r="E9" s="276" t="s">
        <v>487</v>
      </c>
      <c r="F9" s="285"/>
      <c r="G9" s="285"/>
      <c r="H9" s="28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3</v>
      </c>
      <c r="I11" s="25" t="s">
        <v>19</v>
      </c>
      <c r="J11" s="23" t="s">
        <v>3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47" t="str">
        <f>'Rekapitulace stavby'!AN8</f>
        <v>9. 1. 2023</v>
      </c>
      <c r="L12" s="30"/>
    </row>
    <row r="13" spans="2:46" s="1" customFormat="1" ht="10.7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88" t="str">
        <f>'Rekapitulace stavby'!E14</f>
        <v>Vyplň údaj</v>
      </c>
      <c r="F18" s="259"/>
      <c r="G18" s="259"/>
      <c r="H18" s="259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37</v>
      </c>
      <c r="I23" s="25" t="s">
        <v>25</v>
      </c>
      <c r="J23" s="23" t="s">
        <v>3</v>
      </c>
      <c r="L23" s="30"/>
    </row>
    <row r="24" spans="2:12" s="1" customFormat="1" ht="18" customHeight="1">
      <c r="B24" s="30"/>
      <c r="E24" s="23" t="s">
        <v>34</v>
      </c>
      <c r="I24" s="25" t="s">
        <v>28</v>
      </c>
      <c r="J24" s="23" t="s">
        <v>3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38</v>
      </c>
      <c r="L26" s="30"/>
    </row>
    <row r="27" spans="2:12" s="7" customFormat="1" ht="47.25" customHeight="1">
      <c r="B27" s="84"/>
      <c r="E27" s="263" t="s">
        <v>39</v>
      </c>
      <c r="F27" s="263"/>
      <c r="G27" s="263"/>
      <c r="H27" s="263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40</v>
      </c>
      <c r="J30" s="61">
        <f>ROUND(J80, 2)</f>
        <v>0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>
      <c r="B33" s="30"/>
      <c r="D33" s="50" t="s">
        <v>44</v>
      </c>
      <c r="E33" s="25" t="s">
        <v>45</v>
      </c>
      <c r="F33" s="86">
        <f>ROUND((SUM(BE80:BE129)),  2)</f>
        <v>0</v>
      </c>
      <c r="I33" s="87">
        <v>0.21</v>
      </c>
      <c r="J33" s="86">
        <f>ROUND(((SUM(BE80:BE129))*I33),  2)</f>
        <v>0</v>
      </c>
      <c r="L33" s="30"/>
    </row>
    <row r="34" spans="2:12" s="1" customFormat="1" ht="14.45" customHeight="1">
      <c r="B34" s="30"/>
      <c r="E34" s="25" t="s">
        <v>46</v>
      </c>
      <c r="F34" s="86">
        <f>ROUND((SUM(BF80:BF129)),  2)</f>
        <v>0</v>
      </c>
      <c r="I34" s="87">
        <v>0.15</v>
      </c>
      <c r="J34" s="86">
        <f>ROUND(((SUM(BF80:BF129))*I34),  2)</f>
        <v>0</v>
      </c>
      <c r="L34" s="30"/>
    </row>
    <row r="35" spans="2:12" s="1" customFormat="1" ht="14.45" hidden="1" customHeight="1">
      <c r="B35" s="30"/>
      <c r="E35" s="25" t="s">
        <v>47</v>
      </c>
      <c r="F35" s="86">
        <f>ROUND((SUM(BG80:BG129)),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48</v>
      </c>
      <c r="F36" s="86">
        <f>ROUND((SUM(BH80:BH129)),  2)</f>
        <v>0</v>
      </c>
      <c r="I36" s="87">
        <v>0.15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49</v>
      </c>
      <c r="F37" s="86">
        <f>ROUND((SUM(BI80:BI129)),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50</v>
      </c>
      <c r="E39" s="52"/>
      <c r="F39" s="52"/>
      <c r="G39" s="90" t="s">
        <v>51</v>
      </c>
      <c r="H39" s="91" t="s">
        <v>52</v>
      </c>
      <c r="I39" s="52"/>
      <c r="J39" s="92">
        <f>SUM(J30:J37)</f>
        <v>0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113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86" t="str">
        <f>E7</f>
        <v>Oprava DŘT v žst. Bohumín</v>
      </c>
      <c r="F48" s="287"/>
      <c r="G48" s="287"/>
      <c r="H48" s="287"/>
      <c r="L48" s="30"/>
    </row>
    <row r="49" spans="2:47" s="1" customFormat="1" ht="12" customHeight="1">
      <c r="B49" s="30"/>
      <c r="C49" s="25" t="s">
        <v>111</v>
      </c>
      <c r="L49" s="30"/>
    </row>
    <row r="50" spans="2:47" s="1" customFormat="1" ht="16.5" customHeight="1">
      <c r="B50" s="30"/>
      <c r="E50" s="276" t="str">
        <f>E9</f>
        <v>PS06 - Trafostanice T4 Bohumín - Rozvaděč DŘT</v>
      </c>
      <c r="F50" s="285"/>
      <c r="G50" s="285"/>
      <c r="H50" s="285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20</v>
      </c>
      <c r="F52" s="23" t="str">
        <f>F12</f>
        <v xml:space="preserve"> </v>
      </c>
      <c r="I52" s="25" t="s">
        <v>22</v>
      </c>
      <c r="J52" s="47" t="str">
        <f>IF(J12="","",J12)</f>
        <v>9. 1. 2023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>Správa železnic, s.o.</v>
      </c>
      <c r="I54" s="25" t="s">
        <v>32</v>
      </c>
      <c r="J54" s="28" t="str">
        <f>E21</f>
        <v>Petr Kudělka</v>
      </c>
      <c r="L54" s="30"/>
    </row>
    <row r="55" spans="2:47" s="1" customFormat="1" ht="15.2" customHeight="1">
      <c r="B55" s="30"/>
      <c r="C55" s="25" t="s">
        <v>30</v>
      </c>
      <c r="F55" s="23" t="str">
        <f>IF(E18="","",E18)</f>
        <v>Vyplň údaj</v>
      </c>
      <c r="I55" s="25" t="s">
        <v>37</v>
      </c>
      <c r="J55" s="28" t="str">
        <f>E24</f>
        <v>Petr Kudělka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114</v>
      </c>
      <c r="D57" s="88"/>
      <c r="E57" s="88"/>
      <c r="F57" s="88"/>
      <c r="G57" s="88"/>
      <c r="H57" s="88"/>
      <c r="I57" s="88"/>
      <c r="J57" s="95" t="s">
        <v>115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7" customHeight="1">
      <c r="B59" s="30"/>
      <c r="C59" s="96" t="s">
        <v>72</v>
      </c>
      <c r="J59" s="61">
        <f>J80</f>
        <v>0</v>
      </c>
      <c r="L59" s="30"/>
      <c r="AU59" s="15" t="s">
        <v>116</v>
      </c>
    </row>
    <row r="60" spans="2:47" s="9" customFormat="1" ht="24.95" customHeight="1">
      <c r="B60" s="134"/>
      <c r="D60" s="135" t="s">
        <v>332</v>
      </c>
      <c r="E60" s="136"/>
      <c r="F60" s="136"/>
      <c r="G60" s="136"/>
      <c r="H60" s="136"/>
      <c r="I60" s="136"/>
      <c r="J60" s="137">
        <f>J81</f>
        <v>0</v>
      </c>
      <c r="L60" s="134"/>
    </row>
    <row r="61" spans="2:47" s="1" customFormat="1" ht="21.75" customHeight="1">
      <c r="B61" s="30"/>
      <c r="L61" s="30"/>
    </row>
    <row r="62" spans="2:47" s="1" customFormat="1" ht="6.95" customHeight="1"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30"/>
    </row>
    <row r="66" spans="2:63" s="1" customFormat="1" ht="6.95" customHeight="1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30"/>
    </row>
    <row r="67" spans="2:63" s="1" customFormat="1" ht="24.95" customHeight="1">
      <c r="B67" s="30"/>
      <c r="C67" s="19" t="s">
        <v>117</v>
      </c>
      <c r="L67" s="30"/>
    </row>
    <row r="68" spans="2:63" s="1" customFormat="1" ht="6.95" customHeight="1">
      <c r="B68" s="30"/>
      <c r="L68" s="30"/>
    </row>
    <row r="69" spans="2:63" s="1" customFormat="1" ht="12" customHeight="1">
      <c r="B69" s="30"/>
      <c r="C69" s="25" t="s">
        <v>17</v>
      </c>
      <c r="L69" s="30"/>
    </row>
    <row r="70" spans="2:63" s="1" customFormat="1" ht="16.5" customHeight="1">
      <c r="B70" s="30"/>
      <c r="E70" s="286" t="str">
        <f>E7</f>
        <v>Oprava DŘT v žst. Bohumín</v>
      </c>
      <c r="F70" s="287"/>
      <c r="G70" s="287"/>
      <c r="H70" s="287"/>
      <c r="L70" s="30"/>
    </row>
    <row r="71" spans="2:63" s="1" customFormat="1" ht="12" customHeight="1">
      <c r="B71" s="30"/>
      <c r="C71" s="25" t="s">
        <v>111</v>
      </c>
      <c r="L71" s="30"/>
    </row>
    <row r="72" spans="2:63" s="1" customFormat="1" ht="16.5" customHeight="1">
      <c r="B72" s="30"/>
      <c r="E72" s="276" t="str">
        <f>E9</f>
        <v>PS06 - Trafostanice T4 Bohumín - Rozvaděč DŘT</v>
      </c>
      <c r="F72" s="285"/>
      <c r="G72" s="285"/>
      <c r="H72" s="285"/>
      <c r="L72" s="30"/>
    </row>
    <row r="73" spans="2:63" s="1" customFormat="1" ht="6.95" customHeight="1">
      <c r="B73" s="30"/>
      <c r="L73" s="30"/>
    </row>
    <row r="74" spans="2:63" s="1" customFormat="1" ht="12" customHeight="1">
      <c r="B74" s="30"/>
      <c r="C74" s="25" t="s">
        <v>20</v>
      </c>
      <c r="F74" s="23" t="str">
        <f>F12</f>
        <v xml:space="preserve"> </v>
      </c>
      <c r="I74" s="25" t="s">
        <v>22</v>
      </c>
      <c r="J74" s="47" t="str">
        <f>IF(J12="","",J12)</f>
        <v>9. 1. 2023</v>
      </c>
      <c r="L74" s="30"/>
    </row>
    <row r="75" spans="2:63" s="1" customFormat="1" ht="6.95" customHeight="1">
      <c r="B75" s="30"/>
      <c r="L75" s="30"/>
    </row>
    <row r="76" spans="2:63" s="1" customFormat="1" ht="15.2" customHeight="1">
      <c r="B76" s="30"/>
      <c r="C76" s="25" t="s">
        <v>24</v>
      </c>
      <c r="F76" s="23" t="str">
        <f>E15</f>
        <v>Správa železnic, s.o.</v>
      </c>
      <c r="I76" s="25" t="s">
        <v>32</v>
      </c>
      <c r="J76" s="28" t="str">
        <f>E21</f>
        <v>Petr Kudělka</v>
      </c>
      <c r="L76" s="30"/>
    </row>
    <row r="77" spans="2:63" s="1" customFormat="1" ht="15.2" customHeight="1">
      <c r="B77" s="30"/>
      <c r="C77" s="25" t="s">
        <v>30</v>
      </c>
      <c r="F77" s="23" t="str">
        <f>IF(E18="","",E18)</f>
        <v>Vyplň údaj</v>
      </c>
      <c r="I77" s="25" t="s">
        <v>37</v>
      </c>
      <c r="J77" s="28" t="str">
        <f>E24</f>
        <v>Petr Kudělka</v>
      </c>
      <c r="L77" s="30"/>
    </row>
    <row r="78" spans="2:63" s="1" customFormat="1" ht="10.35" customHeight="1">
      <c r="B78" s="30"/>
      <c r="L78" s="30"/>
    </row>
    <row r="79" spans="2:63" s="8" customFormat="1" ht="29.25" customHeight="1">
      <c r="B79" s="97"/>
      <c r="C79" s="98" t="s">
        <v>118</v>
      </c>
      <c r="D79" s="99" t="s">
        <v>59</v>
      </c>
      <c r="E79" s="99" t="s">
        <v>55</v>
      </c>
      <c r="F79" s="99" t="s">
        <v>56</v>
      </c>
      <c r="G79" s="99" t="s">
        <v>119</v>
      </c>
      <c r="H79" s="99" t="s">
        <v>120</v>
      </c>
      <c r="I79" s="99" t="s">
        <v>121</v>
      </c>
      <c r="J79" s="99" t="s">
        <v>115</v>
      </c>
      <c r="K79" s="100" t="s">
        <v>122</v>
      </c>
      <c r="L79" s="97"/>
      <c r="M79" s="54" t="s">
        <v>3</v>
      </c>
      <c r="N79" s="55" t="s">
        <v>44</v>
      </c>
      <c r="O79" s="55" t="s">
        <v>123</v>
      </c>
      <c r="P79" s="55" t="s">
        <v>124</v>
      </c>
      <c r="Q79" s="55" t="s">
        <v>125</v>
      </c>
      <c r="R79" s="55" t="s">
        <v>126</v>
      </c>
      <c r="S79" s="55" t="s">
        <v>127</v>
      </c>
      <c r="T79" s="56" t="s">
        <v>128</v>
      </c>
    </row>
    <row r="80" spans="2:63" s="1" customFormat="1" ht="22.7" customHeight="1">
      <c r="B80" s="30"/>
      <c r="C80" s="59" t="s">
        <v>129</v>
      </c>
      <c r="J80" s="101">
        <f>BK80</f>
        <v>0</v>
      </c>
      <c r="L80" s="30"/>
      <c r="M80" s="57"/>
      <c r="N80" s="48"/>
      <c r="O80" s="48"/>
      <c r="P80" s="102">
        <f>P81</f>
        <v>0</v>
      </c>
      <c r="Q80" s="48"/>
      <c r="R80" s="102">
        <f>R81</f>
        <v>0</v>
      </c>
      <c r="S80" s="48"/>
      <c r="T80" s="103">
        <f>T81</f>
        <v>0</v>
      </c>
      <c r="AT80" s="15" t="s">
        <v>73</v>
      </c>
      <c r="AU80" s="15" t="s">
        <v>116</v>
      </c>
      <c r="BK80" s="104">
        <f>BK81</f>
        <v>0</v>
      </c>
    </row>
    <row r="81" spans="2:65" s="10" customFormat="1" ht="25.9" customHeight="1">
      <c r="B81" s="138"/>
      <c r="D81" s="139" t="s">
        <v>73</v>
      </c>
      <c r="E81" s="140" t="s">
        <v>333</v>
      </c>
      <c r="F81" s="140" t="s">
        <v>334</v>
      </c>
      <c r="I81" s="141"/>
      <c r="J81" s="142">
        <f>BK81</f>
        <v>0</v>
      </c>
      <c r="L81" s="138"/>
      <c r="M81" s="143"/>
      <c r="P81" s="144">
        <f>SUM(P82:P129)</f>
        <v>0</v>
      </c>
      <c r="R81" s="144">
        <f>SUM(R82:R129)</f>
        <v>0</v>
      </c>
      <c r="T81" s="145">
        <f>SUM(T82:T129)</f>
        <v>0</v>
      </c>
      <c r="AR81" s="139" t="s">
        <v>137</v>
      </c>
      <c r="AT81" s="146" t="s">
        <v>73</v>
      </c>
      <c r="AU81" s="146" t="s">
        <v>74</v>
      </c>
      <c r="AY81" s="139" t="s">
        <v>136</v>
      </c>
      <c r="BK81" s="147">
        <f>SUM(BK82:BK129)</f>
        <v>0</v>
      </c>
    </row>
    <row r="82" spans="2:65" s="1" customFormat="1" ht="37.700000000000003" customHeight="1">
      <c r="B82" s="105"/>
      <c r="C82" s="106" t="s">
        <v>82</v>
      </c>
      <c r="D82" s="106" t="s">
        <v>130</v>
      </c>
      <c r="E82" s="107" t="s">
        <v>335</v>
      </c>
      <c r="F82" s="108" t="s">
        <v>336</v>
      </c>
      <c r="G82" s="109" t="s">
        <v>150</v>
      </c>
      <c r="H82" s="110">
        <v>1</v>
      </c>
      <c r="I82" s="111"/>
      <c r="J82" s="112">
        <f>ROUND(I82*H82,2)</f>
        <v>0</v>
      </c>
      <c r="K82" s="108" t="s">
        <v>134</v>
      </c>
      <c r="L82" s="113"/>
      <c r="M82" s="114" t="s">
        <v>3</v>
      </c>
      <c r="N82" s="115" t="s">
        <v>45</v>
      </c>
      <c r="P82" s="116">
        <f>O82*H82</f>
        <v>0</v>
      </c>
      <c r="Q82" s="116">
        <v>0</v>
      </c>
      <c r="R82" s="116">
        <f>Q82*H82</f>
        <v>0</v>
      </c>
      <c r="S82" s="116">
        <v>0</v>
      </c>
      <c r="T82" s="117">
        <f>S82*H82</f>
        <v>0</v>
      </c>
      <c r="AR82" s="118" t="s">
        <v>84</v>
      </c>
      <c r="AT82" s="118" t="s">
        <v>130</v>
      </c>
      <c r="AU82" s="118" t="s">
        <v>82</v>
      </c>
      <c r="AY82" s="15" t="s">
        <v>136</v>
      </c>
      <c r="BE82" s="119">
        <f>IF(N82="základní",J82,0)</f>
        <v>0</v>
      </c>
      <c r="BF82" s="119">
        <f>IF(N82="snížená",J82,0)</f>
        <v>0</v>
      </c>
      <c r="BG82" s="119">
        <f>IF(N82="zákl. přenesená",J82,0)</f>
        <v>0</v>
      </c>
      <c r="BH82" s="119">
        <f>IF(N82="sníž. přenesená",J82,0)</f>
        <v>0</v>
      </c>
      <c r="BI82" s="119">
        <f>IF(N82="nulová",J82,0)</f>
        <v>0</v>
      </c>
      <c r="BJ82" s="15" t="s">
        <v>82</v>
      </c>
      <c r="BK82" s="119">
        <f>ROUND(I82*H82,2)</f>
        <v>0</v>
      </c>
      <c r="BL82" s="15" t="s">
        <v>82</v>
      </c>
      <c r="BM82" s="118" t="s">
        <v>337</v>
      </c>
    </row>
    <row r="83" spans="2:65" s="1" customFormat="1" ht="33" customHeight="1">
      <c r="B83" s="105"/>
      <c r="C83" s="106" t="s">
        <v>84</v>
      </c>
      <c r="D83" s="106" t="s">
        <v>130</v>
      </c>
      <c r="E83" s="107" t="s">
        <v>338</v>
      </c>
      <c r="F83" s="108" t="s">
        <v>339</v>
      </c>
      <c r="G83" s="109" t="s">
        <v>150</v>
      </c>
      <c r="H83" s="110">
        <v>3</v>
      </c>
      <c r="I83" s="111"/>
      <c r="J83" s="112">
        <f>ROUND(I83*H83,2)</f>
        <v>0</v>
      </c>
      <c r="K83" s="108" t="s">
        <v>134</v>
      </c>
      <c r="L83" s="113"/>
      <c r="M83" s="114" t="s">
        <v>3</v>
      </c>
      <c r="N83" s="115" t="s">
        <v>45</v>
      </c>
      <c r="P83" s="116">
        <f>O83*H83</f>
        <v>0</v>
      </c>
      <c r="Q83" s="116">
        <v>0</v>
      </c>
      <c r="R83" s="116">
        <f>Q83*H83</f>
        <v>0</v>
      </c>
      <c r="S83" s="116">
        <v>0</v>
      </c>
      <c r="T83" s="117">
        <f>S83*H83</f>
        <v>0</v>
      </c>
      <c r="AR83" s="118" t="s">
        <v>84</v>
      </c>
      <c r="AT83" s="118" t="s">
        <v>130</v>
      </c>
      <c r="AU83" s="118" t="s">
        <v>82</v>
      </c>
      <c r="AY83" s="15" t="s">
        <v>136</v>
      </c>
      <c r="BE83" s="119">
        <f>IF(N83="základní",J83,0)</f>
        <v>0</v>
      </c>
      <c r="BF83" s="119">
        <f>IF(N83="snížená",J83,0)</f>
        <v>0</v>
      </c>
      <c r="BG83" s="119">
        <f>IF(N83="zákl. přenesená",J83,0)</f>
        <v>0</v>
      </c>
      <c r="BH83" s="119">
        <f>IF(N83="sníž. přenesená",J83,0)</f>
        <v>0</v>
      </c>
      <c r="BI83" s="119">
        <f>IF(N83="nulová",J83,0)</f>
        <v>0</v>
      </c>
      <c r="BJ83" s="15" t="s">
        <v>82</v>
      </c>
      <c r="BK83" s="119">
        <f>ROUND(I83*H83,2)</f>
        <v>0</v>
      </c>
      <c r="BL83" s="15" t="s">
        <v>82</v>
      </c>
      <c r="BM83" s="118" t="s">
        <v>340</v>
      </c>
    </row>
    <row r="84" spans="2:65" s="1" customFormat="1" ht="33" customHeight="1">
      <c r="B84" s="105"/>
      <c r="C84" s="106" t="s">
        <v>144</v>
      </c>
      <c r="D84" s="106" t="s">
        <v>130</v>
      </c>
      <c r="E84" s="107" t="s">
        <v>341</v>
      </c>
      <c r="F84" s="108" t="s">
        <v>342</v>
      </c>
      <c r="G84" s="109" t="s">
        <v>150</v>
      </c>
      <c r="H84" s="110">
        <v>2</v>
      </c>
      <c r="I84" s="111"/>
      <c r="J84" s="112">
        <f>ROUND(I84*H84,2)</f>
        <v>0</v>
      </c>
      <c r="K84" s="108" t="s">
        <v>134</v>
      </c>
      <c r="L84" s="113"/>
      <c r="M84" s="114" t="s">
        <v>3</v>
      </c>
      <c r="N84" s="115" t="s">
        <v>45</v>
      </c>
      <c r="P84" s="116">
        <f>O84*H84</f>
        <v>0</v>
      </c>
      <c r="Q84" s="116">
        <v>0</v>
      </c>
      <c r="R84" s="116">
        <f>Q84*H84</f>
        <v>0</v>
      </c>
      <c r="S84" s="116">
        <v>0</v>
      </c>
      <c r="T84" s="117">
        <f>S84*H84</f>
        <v>0</v>
      </c>
      <c r="AR84" s="118" t="s">
        <v>84</v>
      </c>
      <c r="AT84" s="118" t="s">
        <v>130</v>
      </c>
      <c r="AU84" s="118" t="s">
        <v>82</v>
      </c>
      <c r="AY84" s="15" t="s">
        <v>136</v>
      </c>
      <c r="BE84" s="119">
        <f>IF(N84="základní",J84,0)</f>
        <v>0</v>
      </c>
      <c r="BF84" s="119">
        <f>IF(N84="snížená",J84,0)</f>
        <v>0</v>
      </c>
      <c r="BG84" s="119">
        <f>IF(N84="zákl. přenesená",J84,0)</f>
        <v>0</v>
      </c>
      <c r="BH84" s="119">
        <f>IF(N84="sníž. přenesená",J84,0)</f>
        <v>0</v>
      </c>
      <c r="BI84" s="119">
        <f>IF(N84="nulová",J84,0)</f>
        <v>0</v>
      </c>
      <c r="BJ84" s="15" t="s">
        <v>82</v>
      </c>
      <c r="BK84" s="119">
        <f>ROUND(I84*H84,2)</f>
        <v>0</v>
      </c>
      <c r="BL84" s="15" t="s">
        <v>82</v>
      </c>
      <c r="BM84" s="118" t="s">
        <v>343</v>
      </c>
    </row>
    <row r="85" spans="2:65" s="11" customFormat="1">
      <c r="B85" s="148"/>
      <c r="D85" s="149" t="s">
        <v>344</v>
      </c>
      <c r="F85" s="150" t="s">
        <v>345</v>
      </c>
      <c r="H85" s="151">
        <v>2</v>
      </c>
      <c r="I85" s="152"/>
      <c r="L85" s="148"/>
      <c r="M85" s="153"/>
      <c r="T85" s="154"/>
      <c r="AT85" s="155" t="s">
        <v>344</v>
      </c>
      <c r="AU85" s="155" t="s">
        <v>82</v>
      </c>
      <c r="AV85" s="11" t="s">
        <v>84</v>
      </c>
      <c r="AW85" s="11" t="s">
        <v>4</v>
      </c>
      <c r="AX85" s="11" t="s">
        <v>82</v>
      </c>
      <c r="AY85" s="155" t="s">
        <v>136</v>
      </c>
    </row>
    <row r="86" spans="2:65" s="1" customFormat="1" ht="37.700000000000003" customHeight="1">
      <c r="B86" s="105"/>
      <c r="C86" s="106" t="s">
        <v>137</v>
      </c>
      <c r="D86" s="106" t="s">
        <v>130</v>
      </c>
      <c r="E86" s="107" t="s">
        <v>346</v>
      </c>
      <c r="F86" s="108" t="s">
        <v>347</v>
      </c>
      <c r="G86" s="109" t="s">
        <v>150</v>
      </c>
      <c r="H86" s="110">
        <v>1</v>
      </c>
      <c r="I86" s="111"/>
      <c r="J86" s="112">
        <f t="shared" ref="J86:J129" si="0">ROUND(I86*H86,2)</f>
        <v>0</v>
      </c>
      <c r="K86" s="108" t="s">
        <v>134</v>
      </c>
      <c r="L86" s="113"/>
      <c r="M86" s="114" t="s">
        <v>3</v>
      </c>
      <c r="N86" s="115" t="s">
        <v>45</v>
      </c>
      <c r="P86" s="116">
        <f t="shared" ref="P86:P129" si="1">O86*H86</f>
        <v>0</v>
      </c>
      <c r="Q86" s="116">
        <v>0</v>
      </c>
      <c r="R86" s="116">
        <f t="shared" ref="R86:R129" si="2">Q86*H86</f>
        <v>0</v>
      </c>
      <c r="S86" s="116">
        <v>0</v>
      </c>
      <c r="T86" s="117">
        <f t="shared" ref="T86:T129" si="3">S86*H86</f>
        <v>0</v>
      </c>
      <c r="AR86" s="118" t="s">
        <v>84</v>
      </c>
      <c r="AT86" s="118" t="s">
        <v>130</v>
      </c>
      <c r="AU86" s="118" t="s">
        <v>82</v>
      </c>
      <c r="AY86" s="15" t="s">
        <v>136</v>
      </c>
      <c r="BE86" s="119">
        <f t="shared" ref="BE86:BE129" si="4">IF(N86="základní",J86,0)</f>
        <v>0</v>
      </c>
      <c r="BF86" s="119">
        <f t="shared" ref="BF86:BF129" si="5">IF(N86="snížená",J86,0)</f>
        <v>0</v>
      </c>
      <c r="BG86" s="119">
        <f t="shared" ref="BG86:BG129" si="6">IF(N86="zákl. přenesená",J86,0)</f>
        <v>0</v>
      </c>
      <c r="BH86" s="119">
        <f t="shared" ref="BH86:BH129" si="7">IF(N86="sníž. přenesená",J86,0)</f>
        <v>0</v>
      </c>
      <c r="BI86" s="119">
        <f t="shared" ref="BI86:BI129" si="8">IF(N86="nulová",J86,0)</f>
        <v>0</v>
      </c>
      <c r="BJ86" s="15" t="s">
        <v>82</v>
      </c>
      <c r="BK86" s="119">
        <f t="shared" ref="BK86:BK129" si="9">ROUND(I86*H86,2)</f>
        <v>0</v>
      </c>
      <c r="BL86" s="15" t="s">
        <v>82</v>
      </c>
      <c r="BM86" s="118" t="s">
        <v>348</v>
      </c>
    </row>
    <row r="87" spans="2:65" s="1" customFormat="1" ht="24.2" customHeight="1">
      <c r="B87" s="105"/>
      <c r="C87" s="106" t="s">
        <v>152</v>
      </c>
      <c r="D87" s="106" t="s">
        <v>130</v>
      </c>
      <c r="E87" s="107" t="s">
        <v>349</v>
      </c>
      <c r="F87" s="108" t="s">
        <v>350</v>
      </c>
      <c r="G87" s="109" t="s">
        <v>150</v>
      </c>
      <c r="H87" s="110">
        <v>1</v>
      </c>
      <c r="I87" s="111"/>
      <c r="J87" s="112">
        <f t="shared" si="0"/>
        <v>0</v>
      </c>
      <c r="K87" s="108" t="s">
        <v>134</v>
      </c>
      <c r="L87" s="113"/>
      <c r="M87" s="114" t="s">
        <v>3</v>
      </c>
      <c r="N87" s="115" t="s">
        <v>45</v>
      </c>
      <c r="P87" s="116">
        <f t="shared" si="1"/>
        <v>0</v>
      </c>
      <c r="Q87" s="116">
        <v>0</v>
      </c>
      <c r="R87" s="116">
        <f t="shared" si="2"/>
        <v>0</v>
      </c>
      <c r="S87" s="116">
        <v>0</v>
      </c>
      <c r="T87" s="117">
        <f t="shared" si="3"/>
        <v>0</v>
      </c>
      <c r="AR87" s="118" t="s">
        <v>84</v>
      </c>
      <c r="AT87" s="118" t="s">
        <v>130</v>
      </c>
      <c r="AU87" s="118" t="s">
        <v>82</v>
      </c>
      <c r="AY87" s="15" t="s">
        <v>136</v>
      </c>
      <c r="BE87" s="119">
        <f t="shared" si="4"/>
        <v>0</v>
      </c>
      <c r="BF87" s="119">
        <f t="shared" si="5"/>
        <v>0</v>
      </c>
      <c r="BG87" s="119">
        <f t="shared" si="6"/>
        <v>0</v>
      </c>
      <c r="BH87" s="119">
        <f t="shared" si="7"/>
        <v>0</v>
      </c>
      <c r="BI87" s="119">
        <f t="shared" si="8"/>
        <v>0</v>
      </c>
      <c r="BJ87" s="15" t="s">
        <v>82</v>
      </c>
      <c r="BK87" s="119">
        <f t="shared" si="9"/>
        <v>0</v>
      </c>
      <c r="BL87" s="15" t="s">
        <v>82</v>
      </c>
      <c r="BM87" s="118" t="s">
        <v>351</v>
      </c>
    </row>
    <row r="88" spans="2:65" s="1" customFormat="1" ht="33" customHeight="1">
      <c r="B88" s="105"/>
      <c r="C88" s="106" t="s">
        <v>156</v>
      </c>
      <c r="D88" s="106" t="s">
        <v>130</v>
      </c>
      <c r="E88" s="107" t="s">
        <v>352</v>
      </c>
      <c r="F88" s="108" t="s">
        <v>353</v>
      </c>
      <c r="G88" s="109" t="s">
        <v>150</v>
      </c>
      <c r="H88" s="110">
        <v>1</v>
      </c>
      <c r="I88" s="111"/>
      <c r="J88" s="112">
        <f t="shared" si="0"/>
        <v>0</v>
      </c>
      <c r="K88" s="108" t="s">
        <v>134</v>
      </c>
      <c r="L88" s="113"/>
      <c r="M88" s="114" t="s">
        <v>3</v>
      </c>
      <c r="N88" s="115" t="s">
        <v>45</v>
      </c>
      <c r="P88" s="116">
        <f t="shared" si="1"/>
        <v>0</v>
      </c>
      <c r="Q88" s="116">
        <v>0</v>
      </c>
      <c r="R88" s="116">
        <f t="shared" si="2"/>
        <v>0</v>
      </c>
      <c r="S88" s="116">
        <v>0</v>
      </c>
      <c r="T88" s="117">
        <f t="shared" si="3"/>
        <v>0</v>
      </c>
      <c r="AR88" s="118" t="s">
        <v>84</v>
      </c>
      <c r="AT88" s="118" t="s">
        <v>130</v>
      </c>
      <c r="AU88" s="118" t="s">
        <v>82</v>
      </c>
      <c r="AY88" s="15" t="s">
        <v>136</v>
      </c>
      <c r="BE88" s="119">
        <f t="shared" si="4"/>
        <v>0</v>
      </c>
      <c r="BF88" s="119">
        <f t="shared" si="5"/>
        <v>0</v>
      </c>
      <c r="BG88" s="119">
        <f t="shared" si="6"/>
        <v>0</v>
      </c>
      <c r="BH88" s="119">
        <f t="shared" si="7"/>
        <v>0</v>
      </c>
      <c r="BI88" s="119">
        <f t="shared" si="8"/>
        <v>0</v>
      </c>
      <c r="BJ88" s="15" t="s">
        <v>82</v>
      </c>
      <c r="BK88" s="119">
        <f t="shared" si="9"/>
        <v>0</v>
      </c>
      <c r="BL88" s="15" t="s">
        <v>82</v>
      </c>
      <c r="BM88" s="118" t="s">
        <v>354</v>
      </c>
    </row>
    <row r="89" spans="2:65" s="1" customFormat="1" ht="33" customHeight="1">
      <c r="B89" s="105"/>
      <c r="C89" s="106" t="s">
        <v>160</v>
      </c>
      <c r="D89" s="106" t="s">
        <v>130</v>
      </c>
      <c r="E89" s="107" t="s">
        <v>355</v>
      </c>
      <c r="F89" s="108" t="s">
        <v>356</v>
      </c>
      <c r="G89" s="109" t="s">
        <v>150</v>
      </c>
      <c r="H89" s="110">
        <v>3</v>
      </c>
      <c r="I89" s="111"/>
      <c r="J89" s="112">
        <f t="shared" si="0"/>
        <v>0</v>
      </c>
      <c r="K89" s="108" t="s">
        <v>134</v>
      </c>
      <c r="L89" s="113"/>
      <c r="M89" s="114" t="s">
        <v>3</v>
      </c>
      <c r="N89" s="115" t="s">
        <v>45</v>
      </c>
      <c r="P89" s="116">
        <f t="shared" si="1"/>
        <v>0</v>
      </c>
      <c r="Q89" s="116">
        <v>0</v>
      </c>
      <c r="R89" s="116">
        <f t="shared" si="2"/>
        <v>0</v>
      </c>
      <c r="S89" s="116">
        <v>0</v>
      </c>
      <c r="T89" s="117">
        <f t="shared" si="3"/>
        <v>0</v>
      </c>
      <c r="AR89" s="118" t="s">
        <v>84</v>
      </c>
      <c r="AT89" s="118" t="s">
        <v>130</v>
      </c>
      <c r="AU89" s="118" t="s">
        <v>82</v>
      </c>
      <c r="AY89" s="15" t="s">
        <v>136</v>
      </c>
      <c r="BE89" s="119">
        <f t="shared" si="4"/>
        <v>0</v>
      </c>
      <c r="BF89" s="119">
        <f t="shared" si="5"/>
        <v>0</v>
      </c>
      <c r="BG89" s="119">
        <f t="shared" si="6"/>
        <v>0</v>
      </c>
      <c r="BH89" s="119">
        <f t="shared" si="7"/>
        <v>0</v>
      </c>
      <c r="BI89" s="119">
        <f t="shared" si="8"/>
        <v>0</v>
      </c>
      <c r="BJ89" s="15" t="s">
        <v>82</v>
      </c>
      <c r="BK89" s="119">
        <f t="shared" si="9"/>
        <v>0</v>
      </c>
      <c r="BL89" s="15" t="s">
        <v>82</v>
      </c>
      <c r="BM89" s="118" t="s">
        <v>357</v>
      </c>
    </row>
    <row r="90" spans="2:65" s="1" customFormat="1" ht="24.2" customHeight="1">
      <c r="B90" s="105"/>
      <c r="C90" s="106" t="s">
        <v>135</v>
      </c>
      <c r="D90" s="106" t="s">
        <v>130</v>
      </c>
      <c r="E90" s="107" t="s">
        <v>358</v>
      </c>
      <c r="F90" s="108" t="s">
        <v>359</v>
      </c>
      <c r="G90" s="109" t="s">
        <v>150</v>
      </c>
      <c r="H90" s="110">
        <v>2</v>
      </c>
      <c r="I90" s="111"/>
      <c r="J90" s="112">
        <f t="shared" si="0"/>
        <v>0</v>
      </c>
      <c r="K90" s="108" t="s">
        <v>134</v>
      </c>
      <c r="L90" s="113"/>
      <c r="M90" s="114" t="s">
        <v>3</v>
      </c>
      <c r="N90" s="115" t="s">
        <v>45</v>
      </c>
      <c r="P90" s="116">
        <f t="shared" si="1"/>
        <v>0</v>
      </c>
      <c r="Q90" s="116">
        <v>0</v>
      </c>
      <c r="R90" s="116">
        <f t="shared" si="2"/>
        <v>0</v>
      </c>
      <c r="S90" s="116">
        <v>0</v>
      </c>
      <c r="T90" s="117">
        <f t="shared" si="3"/>
        <v>0</v>
      </c>
      <c r="AR90" s="118" t="s">
        <v>84</v>
      </c>
      <c r="AT90" s="118" t="s">
        <v>130</v>
      </c>
      <c r="AU90" s="118" t="s">
        <v>82</v>
      </c>
      <c r="AY90" s="15" t="s">
        <v>136</v>
      </c>
      <c r="BE90" s="119">
        <f t="shared" si="4"/>
        <v>0</v>
      </c>
      <c r="BF90" s="119">
        <f t="shared" si="5"/>
        <v>0</v>
      </c>
      <c r="BG90" s="119">
        <f t="shared" si="6"/>
        <v>0</v>
      </c>
      <c r="BH90" s="119">
        <f t="shared" si="7"/>
        <v>0</v>
      </c>
      <c r="BI90" s="119">
        <f t="shared" si="8"/>
        <v>0</v>
      </c>
      <c r="BJ90" s="15" t="s">
        <v>82</v>
      </c>
      <c r="BK90" s="119">
        <f t="shared" si="9"/>
        <v>0</v>
      </c>
      <c r="BL90" s="15" t="s">
        <v>82</v>
      </c>
      <c r="BM90" s="118" t="s">
        <v>360</v>
      </c>
    </row>
    <row r="91" spans="2:65" s="1" customFormat="1" ht="33" customHeight="1">
      <c r="B91" s="105"/>
      <c r="C91" s="106" t="s">
        <v>167</v>
      </c>
      <c r="D91" s="106" t="s">
        <v>130</v>
      </c>
      <c r="E91" s="107" t="s">
        <v>361</v>
      </c>
      <c r="F91" s="108" t="s">
        <v>362</v>
      </c>
      <c r="G91" s="109" t="s">
        <v>150</v>
      </c>
      <c r="H91" s="110">
        <v>1</v>
      </c>
      <c r="I91" s="111"/>
      <c r="J91" s="112">
        <f t="shared" si="0"/>
        <v>0</v>
      </c>
      <c r="K91" s="108" t="s">
        <v>134</v>
      </c>
      <c r="L91" s="113"/>
      <c r="M91" s="114" t="s">
        <v>3</v>
      </c>
      <c r="N91" s="115" t="s">
        <v>45</v>
      </c>
      <c r="P91" s="116">
        <f t="shared" si="1"/>
        <v>0</v>
      </c>
      <c r="Q91" s="116">
        <v>0</v>
      </c>
      <c r="R91" s="116">
        <f t="shared" si="2"/>
        <v>0</v>
      </c>
      <c r="S91" s="116">
        <v>0</v>
      </c>
      <c r="T91" s="117">
        <f t="shared" si="3"/>
        <v>0</v>
      </c>
      <c r="AR91" s="118" t="s">
        <v>84</v>
      </c>
      <c r="AT91" s="118" t="s">
        <v>130</v>
      </c>
      <c r="AU91" s="118" t="s">
        <v>82</v>
      </c>
      <c r="AY91" s="15" t="s">
        <v>136</v>
      </c>
      <c r="BE91" s="119">
        <f t="shared" si="4"/>
        <v>0</v>
      </c>
      <c r="BF91" s="119">
        <f t="shared" si="5"/>
        <v>0</v>
      </c>
      <c r="BG91" s="119">
        <f t="shared" si="6"/>
        <v>0</v>
      </c>
      <c r="BH91" s="119">
        <f t="shared" si="7"/>
        <v>0</v>
      </c>
      <c r="BI91" s="119">
        <f t="shared" si="8"/>
        <v>0</v>
      </c>
      <c r="BJ91" s="15" t="s">
        <v>82</v>
      </c>
      <c r="BK91" s="119">
        <f t="shared" si="9"/>
        <v>0</v>
      </c>
      <c r="BL91" s="15" t="s">
        <v>82</v>
      </c>
      <c r="BM91" s="118" t="s">
        <v>363</v>
      </c>
    </row>
    <row r="92" spans="2:65" s="1" customFormat="1" ht="33" customHeight="1">
      <c r="B92" s="105"/>
      <c r="C92" s="106" t="s">
        <v>171</v>
      </c>
      <c r="D92" s="106" t="s">
        <v>130</v>
      </c>
      <c r="E92" s="107" t="s">
        <v>364</v>
      </c>
      <c r="F92" s="108" t="s">
        <v>365</v>
      </c>
      <c r="G92" s="109" t="s">
        <v>150</v>
      </c>
      <c r="H92" s="110">
        <v>16</v>
      </c>
      <c r="I92" s="111"/>
      <c r="J92" s="112">
        <f t="shared" si="0"/>
        <v>0</v>
      </c>
      <c r="K92" s="108" t="s">
        <v>134</v>
      </c>
      <c r="L92" s="113"/>
      <c r="M92" s="114" t="s">
        <v>3</v>
      </c>
      <c r="N92" s="115" t="s">
        <v>45</v>
      </c>
      <c r="P92" s="116">
        <f t="shared" si="1"/>
        <v>0</v>
      </c>
      <c r="Q92" s="116">
        <v>0</v>
      </c>
      <c r="R92" s="116">
        <f t="shared" si="2"/>
        <v>0</v>
      </c>
      <c r="S92" s="116">
        <v>0</v>
      </c>
      <c r="T92" s="117">
        <f t="shared" si="3"/>
        <v>0</v>
      </c>
      <c r="AR92" s="118" t="s">
        <v>84</v>
      </c>
      <c r="AT92" s="118" t="s">
        <v>130</v>
      </c>
      <c r="AU92" s="118" t="s">
        <v>82</v>
      </c>
      <c r="AY92" s="15" t="s">
        <v>136</v>
      </c>
      <c r="BE92" s="119">
        <f t="shared" si="4"/>
        <v>0</v>
      </c>
      <c r="BF92" s="119">
        <f t="shared" si="5"/>
        <v>0</v>
      </c>
      <c r="BG92" s="119">
        <f t="shared" si="6"/>
        <v>0</v>
      </c>
      <c r="BH92" s="119">
        <f t="shared" si="7"/>
        <v>0</v>
      </c>
      <c r="BI92" s="119">
        <f t="shared" si="8"/>
        <v>0</v>
      </c>
      <c r="BJ92" s="15" t="s">
        <v>82</v>
      </c>
      <c r="BK92" s="119">
        <f t="shared" si="9"/>
        <v>0</v>
      </c>
      <c r="BL92" s="15" t="s">
        <v>82</v>
      </c>
      <c r="BM92" s="118" t="s">
        <v>366</v>
      </c>
    </row>
    <row r="93" spans="2:65" s="1" customFormat="1" ht="33" customHeight="1">
      <c r="B93" s="105"/>
      <c r="C93" s="106" t="s">
        <v>175</v>
      </c>
      <c r="D93" s="106" t="s">
        <v>130</v>
      </c>
      <c r="E93" s="107" t="s">
        <v>367</v>
      </c>
      <c r="F93" s="108" t="s">
        <v>368</v>
      </c>
      <c r="G93" s="109" t="s">
        <v>150</v>
      </c>
      <c r="H93" s="110">
        <v>16</v>
      </c>
      <c r="I93" s="111"/>
      <c r="J93" s="112">
        <f t="shared" si="0"/>
        <v>0</v>
      </c>
      <c r="K93" s="108" t="s">
        <v>134</v>
      </c>
      <c r="L93" s="113"/>
      <c r="M93" s="114" t="s">
        <v>3</v>
      </c>
      <c r="N93" s="115" t="s">
        <v>45</v>
      </c>
      <c r="P93" s="116">
        <f t="shared" si="1"/>
        <v>0</v>
      </c>
      <c r="Q93" s="116">
        <v>0</v>
      </c>
      <c r="R93" s="116">
        <f t="shared" si="2"/>
        <v>0</v>
      </c>
      <c r="S93" s="116">
        <v>0</v>
      </c>
      <c r="T93" s="117">
        <f t="shared" si="3"/>
        <v>0</v>
      </c>
      <c r="AR93" s="118" t="s">
        <v>84</v>
      </c>
      <c r="AT93" s="118" t="s">
        <v>130</v>
      </c>
      <c r="AU93" s="118" t="s">
        <v>82</v>
      </c>
      <c r="AY93" s="15" t="s">
        <v>136</v>
      </c>
      <c r="BE93" s="119">
        <f t="shared" si="4"/>
        <v>0</v>
      </c>
      <c r="BF93" s="119">
        <f t="shared" si="5"/>
        <v>0</v>
      </c>
      <c r="BG93" s="119">
        <f t="shared" si="6"/>
        <v>0</v>
      </c>
      <c r="BH93" s="119">
        <f t="shared" si="7"/>
        <v>0</v>
      </c>
      <c r="BI93" s="119">
        <f t="shared" si="8"/>
        <v>0</v>
      </c>
      <c r="BJ93" s="15" t="s">
        <v>82</v>
      </c>
      <c r="BK93" s="119">
        <f t="shared" si="9"/>
        <v>0</v>
      </c>
      <c r="BL93" s="15" t="s">
        <v>82</v>
      </c>
      <c r="BM93" s="118" t="s">
        <v>369</v>
      </c>
    </row>
    <row r="94" spans="2:65" s="1" customFormat="1" ht="24.2" customHeight="1">
      <c r="B94" s="105"/>
      <c r="C94" s="106" t="s">
        <v>179</v>
      </c>
      <c r="D94" s="106" t="s">
        <v>130</v>
      </c>
      <c r="E94" s="107" t="s">
        <v>370</v>
      </c>
      <c r="F94" s="108" t="s">
        <v>371</v>
      </c>
      <c r="G94" s="109" t="s">
        <v>150</v>
      </c>
      <c r="H94" s="110">
        <v>1</v>
      </c>
      <c r="I94" s="111"/>
      <c r="J94" s="112">
        <f t="shared" si="0"/>
        <v>0</v>
      </c>
      <c r="K94" s="108" t="s">
        <v>134</v>
      </c>
      <c r="L94" s="113"/>
      <c r="M94" s="114" t="s">
        <v>3</v>
      </c>
      <c r="N94" s="115" t="s">
        <v>45</v>
      </c>
      <c r="P94" s="116">
        <f t="shared" si="1"/>
        <v>0</v>
      </c>
      <c r="Q94" s="116">
        <v>0</v>
      </c>
      <c r="R94" s="116">
        <f t="shared" si="2"/>
        <v>0</v>
      </c>
      <c r="S94" s="116">
        <v>0</v>
      </c>
      <c r="T94" s="117">
        <f t="shared" si="3"/>
        <v>0</v>
      </c>
      <c r="AR94" s="118" t="s">
        <v>84</v>
      </c>
      <c r="AT94" s="118" t="s">
        <v>130</v>
      </c>
      <c r="AU94" s="118" t="s">
        <v>82</v>
      </c>
      <c r="AY94" s="15" t="s">
        <v>136</v>
      </c>
      <c r="BE94" s="119">
        <f t="shared" si="4"/>
        <v>0</v>
      </c>
      <c r="BF94" s="119">
        <f t="shared" si="5"/>
        <v>0</v>
      </c>
      <c r="BG94" s="119">
        <f t="shared" si="6"/>
        <v>0</v>
      </c>
      <c r="BH94" s="119">
        <f t="shared" si="7"/>
        <v>0</v>
      </c>
      <c r="BI94" s="119">
        <f t="shared" si="8"/>
        <v>0</v>
      </c>
      <c r="BJ94" s="15" t="s">
        <v>82</v>
      </c>
      <c r="BK94" s="119">
        <f t="shared" si="9"/>
        <v>0</v>
      </c>
      <c r="BL94" s="15" t="s">
        <v>82</v>
      </c>
      <c r="BM94" s="118" t="s">
        <v>372</v>
      </c>
    </row>
    <row r="95" spans="2:65" s="1" customFormat="1" ht="24.2" customHeight="1">
      <c r="B95" s="105"/>
      <c r="C95" s="106" t="s">
        <v>183</v>
      </c>
      <c r="D95" s="106" t="s">
        <v>130</v>
      </c>
      <c r="E95" s="107" t="s">
        <v>373</v>
      </c>
      <c r="F95" s="108" t="s">
        <v>374</v>
      </c>
      <c r="G95" s="109" t="s">
        <v>150</v>
      </c>
      <c r="H95" s="110">
        <v>1</v>
      </c>
      <c r="I95" s="111"/>
      <c r="J95" s="112">
        <f t="shared" si="0"/>
        <v>0</v>
      </c>
      <c r="K95" s="108" t="s">
        <v>134</v>
      </c>
      <c r="L95" s="113"/>
      <c r="M95" s="114" t="s">
        <v>3</v>
      </c>
      <c r="N95" s="115" t="s">
        <v>45</v>
      </c>
      <c r="P95" s="116">
        <f t="shared" si="1"/>
        <v>0</v>
      </c>
      <c r="Q95" s="116">
        <v>0</v>
      </c>
      <c r="R95" s="116">
        <f t="shared" si="2"/>
        <v>0</v>
      </c>
      <c r="S95" s="116">
        <v>0</v>
      </c>
      <c r="T95" s="117">
        <f t="shared" si="3"/>
        <v>0</v>
      </c>
      <c r="AR95" s="118" t="s">
        <v>84</v>
      </c>
      <c r="AT95" s="118" t="s">
        <v>130</v>
      </c>
      <c r="AU95" s="118" t="s">
        <v>82</v>
      </c>
      <c r="AY95" s="15" t="s">
        <v>136</v>
      </c>
      <c r="BE95" s="119">
        <f t="shared" si="4"/>
        <v>0</v>
      </c>
      <c r="BF95" s="119">
        <f t="shared" si="5"/>
        <v>0</v>
      </c>
      <c r="BG95" s="119">
        <f t="shared" si="6"/>
        <v>0</v>
      </c>
      <c r="BH95" s="119">
        <f t="shared" si="7"/>
        <v>0</v>
      </c>
      <c r="BI95" s="119">
        <f t="shared" si="8"/>
        <v>0</v>
      </c>
      <c r="BJ95" s="15" t="s">
        <v>82</v>
      </c>
      <c r="BK95" s="119">
        <f t="shared" si="9"/>
        <v>0</v>
      </c>
      <c r="BL95" s="15" t="s">
        <v>82</v>
      </c>
      <c r="BM95" s="118" t="s">
        <v>375</v>
      </c>
    </row>
    <row r="96" spans="2:65" s="1" customFormat="1" ht="24.2" customHeight="1">
      <c r="B96" s="105"/>
      <c r="C96" s="106" t="s">
        <v>187</v>
      </c>
      <c r="D96" s="106" t="s">
        <v>130</v>
      </c>
      <c r="E96" s="107" t="s">
        <v>376</v>
      </c>
      <c r="F96" s="108" t="s">
        <v>377</v>
      </c>
      <c r="G96" s="109" t="s">
        <v>150</v>
      </c>
      <c r="H96" s="110">
        <v>1</v>
      </c>
      <c r="I96" s="111"/>
      <c r="J96" s="112">
        <f t="shared" si="0"/>
        <v>0</v>
      </c>
      <c r="K96" s="108" t="s">
        <v>134</v>
      </c>
      <c r="L96" s="113"/>
      <c r="M96" s="114" t="s">
        <v>3</v>
      </c>
      <c r="N96" s="115" t="s">
        <v>45</v>
      </c>
      <c r="P96" s="116">
        <f t="shared" si="1"/>
        <v>0</v>
      </c>
      <c r="Q96" s="116">
        <v>0</v>
      </c>
      <c r="R96" s="116">
        <f t="shared" si="2"/>
        <v>0</v>
      </c>
      <c r="S96" s="116">
        <v>0</v>
      </c>
      <c r="T96" s="117">
        <f t="shared" si="3"/>
        <v>0</v>
      </c>
      <c r="AR96" s="118" t="s">
        <v>84</v>
      </c>
      <c r="AT96" s="118" t="s">
        <v>130</v>
      </c>
      <c r="AU96" s="118" t="s">
        <v>82</v>
      </c>
      <c r="AY96" s="15" t="s">
        <v>136</v>
      </c>
      <c r="BE96" s="119">
        <f t="shared" si="4"/>
        <v>0</v>
      </c>
      <c r="BF96" s="119">
        <f t="shared" si="5"/>
        <v>0</v>
      </c>
      <c r="BG96" s="119">
        <f t="shared" si="6"/>
        <v>0</v>
      </c>
      <c r="BH96" s="119">
        <f t="shared" si="7"/>
        <v>0</v>
      </c>
      <c r="BI96" s="119">
        <f t="shared" si="8"/>
        <v>0</v>
      </c>
      <c r="BJ96" s="15" t="s">
        <v>82</v>
      </c>
      <c r="BK96" s="119">
        <f t="shared" si="9"/>
        <v>0</v>
      </c>
      <c r="BL96" s="15" t="s">
        <v>82</v>
      </c>
      <c r="BM96" s="118" t="s">
        <v>378</v>
      </c>
    </row>
    <row r="97" spans="2:65" s="1" customFormat="1" ht="24.2" customHeight="1">
      <c r="B97" s="105"/>
      <c r="C97" s="106" t="s">
        <v>9</v>
      </c>
      <c r="D97" s="106" t="s">
        <v>130</v>
      </c>
      <c r="E97" s="107" t="s">
        <v>379</v>
      </c>
      <c r="F97" s="108" t="s">
        <v>380</v>
      </c>
      <c r="G97" s="109" t="s">
        <v>150</v>
      </c>
      <c r="H97" s="110">
        <v>1</v>
      </c>
      <c r="I97" s="111"/>
      <c r="J97" s="112">
        <f t="shared" si="0"/>
        <v>0</v>
      </c>
      <c r="K97" s="108" t="s">
        <v>134</v>
      </c>
      <c r="L97" s="113"/>
      <c r="M97" s="114" t="s">
        <v>3</v>
      </c>
      <c r="N97" s="115" t="s">
        <v>45</v>
      </c>
      <c r="P97" s="116">
        <f t="shared" si="1"/>
        <v>0</v>
      </c>
      <c r="Q97" s="116">
        <v>0</v>
      </c>
      <c r="R97" s="116">
        <f t="shared" si="2"/>
        <v>0</v>
      </c>
      <c r="S97" s="116">
        <v>0</v>
      </c>
      <c r="T97" s="117">
        <f t="shared" si="3"/>
        <v>0</v>
      </c>
      <c r="AR97" s="118" t="s">
        <v>84</v>
      </c>
      <c r="AT97" s="118" t="s">
        <v>130</v>
      </c>
      <c r="AU97" s="118" t="s">
        <v>82</v>
      </c>
      <c r="AY97" s="15" t="s">
        <v>136</v>
      </c>
      <c r="BE97" s="119">
        <f t="shared" si="4"/>
        <v>0</v>
      </c>
      <c r="BF97" s="119">
        <f t="shared" si="5"/>
        <v>0</v>
      </c>
      <c r="BG97" s="119">
        <f t="shared" si="6"/>
        <v>0</v>
      </c>
      <c r="BH97" s="119">
        <f t="shared" si="7"/>
        <v>0</v>
      </c>
      <c r="BI97" s="119">
        <f t="shared" si="8"/>
        <v>0</v>
      </c>
      <c r="BJ97" s="15" t="s">
        <v>82</v>
      </c>
      <c r="BK97" s="119">
        <f t="shared" si="9"/>
        <v>0</v>
      </c>
      <c r="BL97" s="15" t="s">
        <v>82</v>
      </c>
      <c r="BM97" s="118" t="s">
        <v>381</v>
      </c>
    </row>
    <row r="98" spans="2:65" s="1" customFormat="1" ht="24.2" customHeight="1">
      <c r="B98" s="105"/>
      <c r="C98" s="106" t="s">
        <v>194</v>
      </c>
      <c r="D98" s="106" t="s">
        <v>130</v>
      </c>
      <c r="E98" s="107" t="s">
        <v>382</v>
      </c>
      <c r="F98" s="108" t="s">
        <v>383</v>
      </c>
      <c r="G98" s="109" t="s">
        <v>150</v>
      </c>
      <c r="H98" s="110">
        <v>1</v>
      </c>
      <c r="I98" s="111"/>
      <c r="J98" s="112">
        <f t="shared" si="0"/>
        <v>0</v>
      </c>
      <c r="K98" s="108" t="s">
        <v>134</v>
      </c>
      <c r="L98" s="113"/>
      <c r="M98" s="114" t="s">
        <v>3</v>
      </c>
      <c r="N98" s="115" t="s">
        <v>45</v>
      </c>
      <c r="P98" s="116">
        <f t="shared" si="1"/>
        <v>0</v>
      </c>
      <c r="Q98" s="116">
        <v>0</v>
      </c>
      <c r="R98" s="116">
        <f t="shared" si="2"/>
        <v>0</v>
      </c>
      <c r="S98" s="116">
        <v>0</v>
      </c>
      <c r="T98" s="117">
        <f t="shared" si="3"/>
        <v>0</v>
      </c>
      <c r="AR98" s="118" t="s">
        <v>84</v>
      </c>
      <c r="AT98" s="118" t="s">
        <v>130</v>
      </c>
      <c r="AU98" s="118" t="s">
        <v>82</v>
      </c>
      <c r="AY98" s="15" t="s">
        <v>136</v>
      </c>
      <c r="BE98" s="119">
        <f t="shared" si="4"/>
        <v>0</v>
      </c>
      <c r="BF98" s="119">
        <f t="shared" si="5"/>
        <v>0</v>
      </c>
      <c r="BG98" s="119">
        <f t="shared" si="6"/>
        <v>0</v>
      </c>
      <c r="BH98" s="119">
        <f t="shared" si="7"/>
        <v>0</v>
      </c>
      <c r="BI98" s="119">
        <f t="shared" si="8"/>
        <v>0</v>
      </c>
      <c r="BJ98" s="15" t="s">
        <v>82</v>
      </c>
      <c r="BK98" s="119">
        <f t="shared" si="9"/>
        <v>0</v>
      </c>
      <c r="BL98" s="15" t="s">
        <v>82</v>
      </c>
      <c r="BM98" s="118" t="s">
        <v>384</v>
      </c>
    </row>
    <row r="99" spans="2:65" s="1" customFormat="1" ht="24.2" customHeight="1">
      <c r="B99" s="105"/>
      <c r="C99" s="106" t="s">
        <v>198</v>
      </c>
      <c r="D99" s="106" t="s">
        <v>130</v>
      </c>
      <c r="E99" s="107" t="s">
        <v>385</v>
      </c>
      <c r="F99" s="108" t="s">
        <v>386</v>
      </c>
      <c r="G99" s="109" t="s">
        <v>150</v>
      </c>
      <c r="H99" s="110">
        <v>1</v>
      </c>
      <c r="I99" s="111"/>
      <c r="J99" s="112">
        <f t="shared" si="0"/>
        <v>0</v>
      </c>
      <c r="K99" s="108" t="s">
        <v>134</v>
      </c>
      <c r="L99" s="113"/>
      <c r="M99" s="114" t="s">
        <v>3</v>
      </c>
      <c r="N99" s="115" t="s">
        <v>45</v>
      </c>
      <c r="P99" s="116">
        <f t="shared" si="1"/>
        <v>0</v>
      </c>
      <c r="Q99" s="116">
        <v>0</v>
      </c>
      <c r="R99" s="116">
        <f t="shared" si="2"/>
        <v>0</v>
      </c>
      <c r="S99" s="116">
        <v>0</v>
      </c>
      <c r="T99" s="117">
        <f t="shared" si="3"/>
        <v>0</v>
      </c>
      <c r="AR99" s="118" t="s">
        <v>84</v>
      </c>
      <c r="AT99" s="118" t="s">
        <v>130</v>
      </c>
      <c r="AU99" s="118" t="s">
        <v>82</v>
      </c>
      <c r="AY99" s="15" t="s">
        <v>136</v>
      </c>
      <c r="BE99" s="119">
        <f t="shared" si="4"/>
        <v>0</v>
      </c>
      <c r="BF99" s="119">
        <f t="shared" si="5"/>
        <v>0</v>
      </c>
      <c r="BG99" s="119">
        <f t="shared" si="6"/>
        <v>0</v>
      </c>
      <c r="BH99" s="119">
        <f t="shared" si="7"/>
        <v>0</v>
      </c>
      <c r="BI99" s="119">
        <f t="shared" si="8"/>
        <v>0</v>
      </c>
      <c r="BJ99" s="15" t="s">
        <v>82</v>
      </c>
      <c r="BK99" s="119">
        <f t="shared" si="9"/>
        <v>0</v>
      </c>
      <c r="BL99" s="15" t="s">
        <v>82</v>
      </c>
      <c r="BM99" s="118" t="s">
        <v>387</v>
      </c>
    </row>
    <row r="100" spans="2:65" s="1" customFormat="1" ht="24.2" customHeight="1">
      <c r="B100" s="105"/>
      <c r="C100" s="106" t="s">
        <v>202</v>
      </c>
      <c r="D100" s="106" t="s">
        <v>130</v>
      </c>
      <c r="E100" s="107" t="s">
        <v>388</v>
      </c>
      <c r="F100" s="108" t="s">
        <v>389</v>
      </c>
      <c r="G100" s="109" t="s">
        <v>150</v>
      </c>
      <c r="H100" s="110">
        <v>1</v>
      </c>
      <c r="I100" s="111"/>
      <c r="J100" s="112">
        <f t="shared" si="0"/>
        <v>0</v>
      </c>
      <c r="K100" s="108" t="s">
        <v>134</v>
      </c>
      <c r="L100" s="113"/>
      <c r="M100" s="114" t="s">
        <v>3</v>
      </c>
      <c r="N100" s="115" t="s">
        <v>45</v>
      </c>
      <c r="P100" s="116">
        <f t="shared" si="1"/>
        <v>0</v>
      </c>
      <c r="Q100" s="116">
        <v>0</v>
      </c>
      <c r="R100" s="116">
        <f t="shared" si="2"/>
        <v>0</v>
      </c>
      <c r="S100" s="116">
        <v>0</v>
      </c>
      <c r="T100" s="117">
        <f t="shared" si="3"/>
        <v>0</v>
      </c>
      <c r="AR100" s="118" t="s">
        <v>84</v>
      </c>
      <c r="AT100" s="118" t="s">
        <v>130</v>
      </c>
      <c r="AU100" s="118" t="s">
        <v>82</v>
      </c>
      <c r="AY100" s="15" t="s">
        <v>136</v>
      </c>
      <c r="BE100" s="119">
        <f t="shared" si="4"/>
        <v>0</v>
      </c>
      <c r="BF100" s="119">
        <f t="shared" si="5"/>
        <v>0</v>
      </c>
      <c r="BG100" s="119">
        <f t="shared" si="6"/>
        <v>0</v>
      </c>
      <c r="BH100" s="119">
        <f t="shared" si="7"/>
        <v>0</v>
      </c>
      <c r="BI100" s="119">
        <f t="shared" si="8"/>
        <v>0</v>
      </c>
      <c r="BJ100" s="15" t="s">
        <v>82</v>
      </c>
      <c r="BK100" s="119">
        <f t="shared" si="9"/>
        <v>0</v>
      </c>
      <c r="BL100" s="15" t="s">
        <v>82</v>
      </c>
      <c r="BM100" s="118" t="s">
        <v>390</v>
      </c>
    </row>
    <row r="101" spans="2:65" s="1" customFormat="1" ht="24.2" customHeight="1">
      <c r="B101" s="105"/>
      <c r="C101" s="120" t="s">
        <v>206</v>
      </c>
      <c r="D101" s="120" t="s">
        <v>139</v>
      </c>
      <c r="E101" s="121" t="s">
        <v>391</v>
      </c>
      <c r="F101" s="122" t="s">
        <v>392</v>
      </c>
      <c r="G101" s="123" t="s">
        <v>150</v>
      </c>
      <c r="H101" s="124">
        <v>1</v>
      </c>
      <c r="I101" s="125"/>
      <c r="J101" s="126">
        <f t="shared" si="0"/>
        <v>0</v>
      </c>
      <c r="K101" s="122" t="s">
        <v>3</v>
      </c>
      <c r="L101" s="30"/>
      <c r="M101" s="127" t="s">
        <v>3</v>
      </c>
      <c r="N101" s="128" t="s">
        <v>45</v>
      </c>
      <c r="P101" s="116">
        <f t="shared" si="1"/>
        <v>0</v>
      </c>
      <c r="Q101" s="116">
        <v>0</v>
      </c>
      <c r="R101" s="116">
        <f t="shared" si="2"/>
        <v>0</v>
      </c>
      <c r="S101" s="116">
        <v>0</v>
      </c>
      <c r="T101" s="117">
        <f t="shared" si="3"/>
        <v>0</v>
      </c>
      <c r="AR101" s="118" t="s">
        <v>82</v>
      </c>
      <c r="AT101" s="118" t="s">
        <v>139</v>
      </c>
      <c r="AU101" s="118" t="s">
        <v>82</v>
      </c>
      <c r="AY101" s="15" t="s">
        <v>136</v>
      </c>
      <c r="BE101" s="119">
        <f t="shared" si="4"/>
        <v>0</v>
      </c>
      <c r="BF101" s="119">
        <f t="shared" si="5"/>
        <v>0</v>
      </c>
      <c r="BG101" s="119">
        <f t="shared" si="6"/>
        <v>0</v>
      </c>
      <c r="BH101" s="119">
        <f t="shared" si="7"/>
        <v>0</v>
      </c>
      <c r="BI101" s="119">
        <f t="shared" si="8"/>
        <v>0</v>
      </c>
      <c r="BJ101" s="15" t="s">
        <v>82</v>
      </c>
      <c r="BK101" s="119">
        <f t="shared" si="9"/>
        <v>0</v>
      </c>
      <c r="BL101" s="15" t="s">
        <v>82</v>
      </c>
      <c r="BM101" s="118" t="s">
        <v>393</v>
      </c>
    </row>
    <row r="102" spans="2:65" s="1" customFormat="1" ht="24.2" customHeight="1">
      <c r="B102" s="105"/>
      <c r="C102" s="106" t="s">
        <v>210</v>
      </c>
      <c r="D102" s="106" t="s">
        <v>130</v>
      </c>
      <c r="E102" s="107" t="s">
        <v>394</v>
      </c>
      <c r="F102" s="108" t="s">
        <v>395</v>
      </c>
      <c r="G102" s="109" t="s">
        <v>150</v>
      </c>
      <c r="H102" s="110">
        <v>1</v>
      </c>
      <c r="I102" s="111"/>
      <c r="J102" s="112">
        <f t="shared" si="0"/>
        <v>0</v>
      </c>
      <c r="K102" s="108" t="s">
        <v>134</v>
      </c>
      <c r="L102" s="113"/>
      <c r="M102" s="114" t="s">
        <v>3</v>
      </c>
      <c r="N102" s="115" t="s">
        <v>45</v>
      </c>
      <c r="P102" s="116">
        <f t="shared" si="1"/>
        <v>0</v>
      </c>
      <c r="Q102" s="116">
        <v>0</v>
      </c>
      <c r="R102" s="116">
        <f t="shared" si="2"/>
        <v>0</v>
      </c>
      <c r="S102" s="116">
        <v>0</v>
      </c>
      <c r="T102" s="117">
        <f t="shared" si="3"/>
        <v>0</v>
      </c>
      <c r="AR102" s="118" t="s">
        <v>84</v>
      </c>
      <c r="AT102" s="118" t="s">
        <v>130</v>
      </c>
      <c r="AU102" s="118" t="s">
        <v>82</v>
      </c>
      <c r="AY102" s="15" t="s">
        <v>136</v>
      </c>
      <c r="BE102" s="119">
        <f t="shared" si="4"/>
        <v>0</v>
      </c>
      <c r="BF102" s="119">
        <f t="shared" si="5"/>
        <v>0</v>
      </c>
      <c r="BG102" s="119">
        <f t="shared" si="6"/>
        <v>0</v>
      </c>
      <c r="BH102" s="119">
        <f t="shared" si="7"/>
        <v>0</v>
      </c>
      <c r="BI102" s="119">
        <f t="shared" si="8"/>
        <v>0</v>
      </c>
      <c r="BJ102" s="15" t="s">
        <v>82</v>
      </c>
      <c r="BK102" s="119">
        <f t="shared" si="9"/>
        <v>0</v>
      </c>
      <c r="BL102" s="15" t="s">
        <v>82</v>
      </c>
      <c r="BM102" s="118" t="s">
        <v>396</v>
      </c>
    </row>
    <row r="103" spans="2:65" s="1" customFormat="1" ht="24.2" customHeight="1">
      <c r="B103" s="105"/>
      <c r="C103" s="106" t="s">
        <v>8</v>
      </c>
      <c r="D103" s="106" t="s">
        <v>130</v>
      </c>
      <c r="E103" s="107" t="s">
        <v>397</v>
      </c>
      <c r="F103" s="108" t="s">
        <v>714</v>
      </c>
      <c r="G103" s="109" t="s">
        <v>150</v>
      </c>
      <c r="H103" s="110">
        <v>1</v>
      </c>
      <c r="I103" s="111"/>
      <c r="J103" s="112">
        <f t="shared" si="0"/>
        <v>0</v>
      </c>
      <c r="K103" s="108"/>
      <c r="L103" s="113"/>
      <c r="M103" s="114" t="s">
        <v>3</v>
      </c>
      <c r="N103" s="115" t="s">
        <v>45</v>
      </c>
      <c r="P103" s="116">
        <f t="shared" si="1"/>
        <v>0</v>
      </c>
      <c r="Q103" s="116">
        <v>0</v>
      </c>
      <c r="R103" s="116">
        <f t="shared" si="2"/>
        <v>0</v>
      </c>
      <c r="S103" s="116">
        <v>0</v>
      </c>
      <c r="T103" s="117">
        <f t="shared" si="3"/>
        <v>0</v>
      </c>
      <c r="AR103" s="118" t="s">
        <v>84</v>
      </c>
      <c r="AT103" s="118" t="s">
        <v>130</v>
      </c>
      <c r="AU103" s="118" t="s">
        <v>82</v>
      </c>
      <c r="AY103" s="15" t="s">
        <v>136</v>
      </c>
      <c r="BE103" s="119">
        <f t="shared" si="4"/>
        <v>0</v>
      </c>
      <c r="BF103" s="119">
        <f t="shared" si="5"/>
        <v>0</v>
      </c>
      <c r="BG103" s="119">
        <f t="shared" si="6"/>
        <v>0</v>
      </c>
      <c r="BH103" s="119">
        <f t="shared" si="7"/>
        <v>0</v>
      </c>
      <c r="BI103" s="119">
        <f t="shared" si="8"/>
        <v>0</v>
      </c>
      <c r="BJ103" s="15" t="s">
        <v>82</v>
      </c>
      <c r="BK103" s="119">
        <f t="shared" si="9"/>
        <v>0</v>
      </c>
      <c r="BL103" s="15" t="s">
        <v>82</v>
      </c>
      <c r="BM103" s="118" t="s">
        <v>398</v>
      </c>
    </row>
    <row r="104" spans="2:65" s="1" customFormat="1" ht="24.2" customHeight="1">
      <c r="B104" s="105"/>
      <c r="C104" s="106" t="s">
        <v>217</v>
      </c>
      <c r="D104" s="106" t="s">
        <v>130</v>
      </c>
      <c r="E104" s="107" t="s">
        <v>399</v>
      </c>
      <c r="F104" s="108" t="s">
        <v>400</v>
      </c>
      <c r="G104" s="109" t="s">
        <v>150</v>
      </c>
      <c r="H104" s="110">
        <v>1</v>
      </c>
      <c r="I104" s="111"/>
      <c r="J104" s="112">
        <f t="shared" si="0"/>
        <v>0</v>
      </c>
      <c r="K104" s="108" t="s">
        <v>134</v>
      </c>
      <c r="L104" s="113"/>
      <c r="M104" s="114" t="s">
        <v>3</v>
      </c>
      <c r="N104" s="115" t="s">
        <v>45</v>
      </c>
      <c r="P104" s="116">
        <f t="shared" si="1"/>
        <v>0</v>
      </c>
      <c r="Q104" s="116">
        <v>0</v>
      </c>
      <c r="R104" s="116">
        <f t="shared" si="2"/>
        <v>0</v>
      </c>
      <c r="S104" s="116">
        <v>0</v>
      </c>
      <c r="T104" s="117">
        <f t="shared" si="3"/>
        <v>0</v>
      </c>
      <c r="AR104" s="118" t="s">
        <v>84</v>
      </c>
      <c r="AT104" s="118" t="s">
        <v>130</v>
      </c>
      <c r="AU104" s="118" t="s">
        <v>82</v>
      </c>
      <c r="AY104" s="15" t="s">
        <v>136</v>
      </c>
      <c r="BE104" s="119">
        <f t="shared" si="4"/>
        <v>0</v>
      </c>
      <c r="BF104" s="119">
        <f t="shared" si="5"/>
        <v>0</v>
      </c>
      <c r="BG104" s="119">
        <f t="shared" si="6"/>
        <v>0</v>
      </c>
      <c r="BH104" s="119">
        <f t="shared" si="7"/>
        <v>0</v>
      </c>
      <c r="BI104" s="119">
        <f t="shared" si="8"/>
        <v>0</v>
      </c>
      <c r="BJ104" s="15" t="s">
        <v>82</v>
      </c>
      <c r="BK104" s="119">
        <f t="shared" si="9"/>
        <v>0</v>
      </c>
      <c r="BL104" s="15" t="s">
        <v>82</v>
      </c>
      <c r="BM104" s="118" t="s">
        <v>401</v>
      </c>
    </row>
    <row r="105" spans="2:65" s="1" customFormat="1" ht="21.75" customHeight="1">
      <c r="B105" s="105"/>
      <c r="C105" s="120" t="s">
        <v>221</v>
      </c>
      <c r="D105" s="120" t="s">
        <v>139</v>
      </c>
      <c r="E105" s="121" t="s">
        <v>402</v>
      </c>
      <c r="F105" s="122" t="s">
        <v>403</v>
      </c>
      <c r="G105" s="123" t="s">
        <v>150</v>
      </c>
      <c r="H105" s="124">
        <v>1</v>
      </c>
      <c r="I105" s="125"/>
      <c r="J105" s="126">
        <f t="shared" si="0"/>
        <v>0</v>
      </c>
      <c r="K105" s="122" t="s">
        <v>134</v>
      </c>
      <c r="L105" s="30"/>
      <c r="M105" s="127" t="s">
        <v>3</v>
      </c>
      <c r="N105" s="128" t="s">
        <v>45</v>
      </c>
      <c r="P105" s="116">
        <f t="shared" si="1"/>
        <v>0</v>
      </c>
      <c r="Q105" s="116">
        <v>0</v>
      </c>
      <c r="R105" s="116">
        <f t="shared" si="2"/>
        <v>0</v>
      </c>
      <c r="S105" s="116">
        <v>0</v>
      </c>
      <c r="T105" s="117">
        <f t="shared" si="3"/>
        <v>0</v>
      </c>
      <c r="AR105" s="118" t="s">
        <v>82</v>
      </c>
      <c r="AT105" s="118" t="s">
        <v>139</v>
      </c>
      <c r="AU105" s="118" t="s">
        <v>82</v>
      </c>
      <c r="AY105" s="15" t="s">
        <v>136</v>
      </c>
      <c r="BE105" s="119">
        <f t="shared" si="4"/>
        <v>0</v>
      </c>
      <c r="BF105" s="119">
        <f t="shared" si="5"/>
        <v>0</v>
      </c>
      <c r="BG105" s="119">
        <f t="shared" si="6"/>
        <v>0</v>
      </c>
      <c r="BH105" s="119">
        <f t="shared" si="7"/>
        <v>0</v>
      </c>
      <c r="BI105" s="119">
        <f t="shared" si="8"/>
        <v>0</v>
      </c>
      <c r="BJ105" s="15" t="s">
        <v>82</v>
      </c>
      <c r="BK105" s="119">
        <f t="shared" si="9"/>
        <v>0</v>
      </c>
      <c r="BL105" s="15" t="s">
        <v>82</v>
      </c>
      <c r="BM105" s="118" t="s">
        <v>404</v>
      </c>
    </row>
    <row r="106" spans="2:65" s="1" customFormat="1" ht="16.5" customHeight="1">
      <c r="B106" s="105"/>
      <c r="C106" s="120" t="s">
        <v>225</v>
      </c>
      <c r="D106" s="120" t="s">
        <v>139</v>
      </c>
      <c r="E106" s="121" t="s">
        <v>405</v>
      </c>
      <c r="F106" s="122" t="s">
        <v>406</v>
      </c>
      <c r="G106" s="123" t="s">
        <v>150</v>
      </c>
      <c r="H106" s="124">
        <v>1</v>
      </c>
      <c r="I106" s="125"/>
      <c r="J106" s="126">
        <f t="shared" si="0"/>
        <v>0</v>
      </c>
      <c r="K106" s="122" t="s">
        <v>134</v>
      </c>
      <c r="L106" s="30"/>
      <c r="M106" s="127" t="s">
        <v>3</v>
      </c>
      <c r="N106" s="128" t="s">
        <v>45</v>
      </c>
      <c r="P106" s="116">
        <f t="shared" si="1"/>
        <v>0</v>
      </c>
      <c r="Q106" s="116">
        <v>0</v>
      </c>
      <c r="R106" s="116">
        <f t="shared" si="2"/>
        <v>0</v>
      </c>
      <c r="S106" s="116">
        <v>0</v>
      </c>
      <c r="T106" s="117">
        <f t="shared" si="3"/>
        <v>0</v>
      </c>
      <c r="AR106" s="118" t="s">
        <v>82</v>
      </c>
      <c r="AT106" s="118" t="s">
        <v>139</v>
      </c>
      <c r="AU106" s="118" t="s">
        <v>82</v>
      </c>
      <c r="AY106" s="15" t="s">
        <v>136</v>
      </c>
      <c r="BE106" s="119">
        <f t="shared" si="4"/>
        <v>0</v>
      </c>
      <c r="BF106" s="119">
        <f t="shared" si="5"/>
        <v>0</v>
      </c>
      <c r="BG106" s="119">
        <f t="shared" si="6"/>
        <v>0</v>
      </c>
      <c r="BH106" s="119">
        <f t="shared" si="7"/>
        <v>0</v>
      </c>
      <c r="BI106" s="119">
        <f t="shared" si="8"/>
        <v>0</v>
      </c>
      <c r="BJ106" s="15" t="s">
        <v>82</v>
      </c>
      <c r="BK106" s="119">
        <f t="shared" si="9"/>
        <v>0</v>
      </c>
      <c r="BL106" s="15" t="s">
        <v>82</v>
      </c>
      <c r="BM106" s="118" t="s">
        <v>407</v>
      </c>
    </row>
    <row r="107" spans="2:65" s="1" customFormat="1" ht="21.75" customHeight="1">
      <c r="B107" s="105"/>
      <c r="C107" s="120" t="s">
        <v>229</v>
      </c>
      <c r="D107" s="120" t="s">
        <v>139</v>
      </c>
      <c r="E107" s="121" t="s">
        <v>408</v>
      </c>
      <c r="F107" s="122" t="s">
        <v>409</v>
      </c>
      <c r="G107" s="123" t="s">
        <v>150</v>
      </c>
      <c r="H107" s="124">
        <v>1</v>
      </c>
      <c r="I107" s="125"/>
      <c r="J107" s="126">
        <f t="shared" si="0"/>
        <v>0</v>
      </c>
      <c r="K107" s="122" t="s">
        <v>134</v>
      </c>
      <c r="L107" s="30"/>
      <c r="M107" s="127" t="s">
        <v>3</v>
      </c>
      <c r="N107" s="128" t="s">
        <v>45</v>
      </c>
      <c r="P107" s="116">
        <f t="shared" si="1"/>
        <v>0</v>
      </c>
      <c r="Q107" s="116">
        <v>0</v>
      </c>
      <c r="R107" s="116">
        <f t="shared" si="2"/>
        <v>0</v>
      </c>
      <c r="S107" s="116">
        <v>0</v>
      </c>
      <c r="T107" s="117">
        <f t="shared" si="3"/>
        <v>0</v>
      </c>
      <c r="AR107" s="118" t="s">
        <v>82</v>
      </c>
      <c r="AT107" s="118" t="s">
        <v>139</v>
      </c>
      <c r="AU107" s="118" t="s">
        <v>82</v>
      </c>
      <c r="AY107" s="15" t="s">
        <v>136</v>
      </c>
      <c r="BE107" s="119">
        <f t="shared" si="4"/>
        <v>0</v>
      </c>
      <c r="BF107" s="119">
        <f t="shared" si="5"/>
        <v>0</v>
      </c>
      <c r="BG107" s="119">
        <f t="shared" si="6"/>
        <v>0</v>
      </c>
      <c r="BH107" s="119">
        <f t="shared" si="7"/>
        <v>0</v>
      </c>
      <c r="BI107" s="119">
        <f t="shared" si="8"/>
        <v>0</v>
      </c>
      <c r="BJ107" s="15" t="s">
        <v>82</v>
      </c>
      <c r="BK107" s="119">
        <f t="shared" si="9"/>
        <v>0</v>
      </c>
      <c r="BL107" s="15" t="s">
        <v>82</v>
      </c>
      <c r="BM107" s="118" t="s">
        <v>410</v>
      </c>
    </row>
    <row r="108" spans="2:65" s="1" customFormat="1" ht="21.75" customHeight="1">
      <c r="B108" s="105"/>
      <c r="C108" s="120" t="s">
        <v>233</v>
      </c>
      <c r="D108" s="120" t="s">
        <v>139</v>
      </c>
      <c r="E108" s="121" t="s">
        <v>411</v>
      </c>
      <c r="F108" s="122" t="s">
        <v>412</v>
      </c>
      <c r="G108" s="123" t="s">
        <v>150</v>
      </c>
      <c r="H108" s="124">
        <v>1</v>
      </c>
      <c r="I108" s="125"/>
      <c r="J108" s="126">
        <f t="shared" si="0"/>
        <v>0</v>
      </c>
      <c r="K108" s="122" t="s">
        <v>134</v>
      </c>
      <c r="L108" s="30"/>
      <c r="M108" s="127" t="s">
        <v>3</v>
      </c>
      <c r="N108" s="128" t="s">
        <v>45</v>
      </c>
      <c r="P108" s="116">
        <f t="shared" si="1"/>
        <v>0</v>
      </c>
      <c r="Q108" s="116">
        <v>0</v>
      </c>
      <c r="R108" s="116">
        <f t="shared" si="2"/>
        <v>0</v>
      </c>
      <c r="S108" s="116">
        <v>0</v>
      </c>
      <c r="T108" s="117">
        <f t="shared" si="3"/>
        <v>0</v>
      </c>
      <c r="AR108" s="118" t="s">
        <v>82</v>
      </c>
      <c r="AT108" s="118" t="s">
        <v>139</v>
      </c>
      <c r="AU108" s="118" t="s">
        <v>82</v>
      </c>
      <c r="AY108" s="15" t="s">
        <v>136</v>
      </c>
      <c r="BE108" s="119">
        <f t="shared" si="4"/>
        <v>0</v>
      </c>
      <c r="BF108" s="119">
        <f t="shared" si="5"/>
        <v>0</v>
      </c>
      <c r="BG108" s="119">
        <f t="shared" si="6"/>
        <v>0</v>
      </c>
      <c r="BH108" s="119">
        <f t="shared" si="7"/>
        <v>0</v>
      </c>
      <c r="BI108" s="119">
        <f t="shared" si="8"/>
        <v>0</v>
      </c>
      <c r="BJ108" s="15" t="s">
        <v>82</v>
      </c>
      <c r="BK108" s="119">
        <f t="shared" si="9"/>
        <v>0</v>
      </c>
      <c r="BL108" s="15" t="s">
        <v>82</v>
      </c>
      <c r="BM108" s="118" t="s">
        <v>413</v>
      </c>
    </row>
    <row r="109" spans="2:65" s="1" customFormat="1" ht="16.5" customHeight="1">
      <c r="B109" s="105"/>
      <c r="C109" s="120" t="s">
        <v>237</v>
      </c>
      <c r="D109" s="120" t="s">
        <v>139</v>
      </c>
      <c r="E109" s="121" t="s">
        <v>414</v>
      </c>
      <c r="F109" s="122" t="s">
        <v>415</v>
      </c>
      <c r="G109" s="123" t="s">
        <v>150</v>
      </c>
      <c r="H109" s="124">
        <v>1</v>
      </c>
      <c r="I109" s="125"/>
      <c r="J109" s="126">
        <f t="shared" si="0"/>
        <v>0</v>
      </c>
      <c r="K109" s="122" t="s">
        <v>134</v>
      </c>
      <c r="L109" s="30"/>
      <c r="M109" s="127" t="s">
        <v>3</v>
      </c>
      <c r="N109" s="128" t="s">
        <v>45</v>
      </c>
      <c r="P109" s="116">
        <f t="shared" si="1"/>
        <v>0</v>
      </c>
      <c r="Q109" s="116">
        <v>0</v>
      </c>
      <c r="R109" s="116">
        <f t="shared" si="2"/>
        <v>0</v>
      </c>
      <c r="S109" s="116">
        <v>0</v>
      </c>
      <c r="T109" s="117">
        <f t="shared" si="3"/>
        <v>0</v>
      </c>
      <c r="AR109" s="118" t="s">
        <v>82</v>
      </c>
      <c r="AT109" s="118" t="s">
        <v>139</v>
      </c>
      <c r="AU109" s="118" t="s">
        <v>82</v>
      </c>
      <c r="AY109" s="15" t="s">
        <v>136</v>
      </c>
      <c r="BE109" s="119">
        <f t="shared" si="4"/>
        <v>0</v>
      </c>
      <c r="BF109" s="119">
        <f t="shared" si="5"/>
        <v>0</v>
      </c>
      <c r="BG109" s="119">
        <f t="shared" si="6"/>
        <v>0</v>
      </c>
      <c r="BH109" s="119">
        <f t="shared" si="7"/>
        <v>0</v>
      </c>
      <c r="BI109" s="119">
        <f t="shared" si="8"/>
        <v>0</v>
      </c>
      <c r="BJ109" s="15" t="s">
        <v>82</v>
      </c>
      <c r="BK109" s="119">
        <f t="shared" si="9"/>
        <v>0</v>
      </c>
      <c r="BL109" s="15" t="s">
        <v>82</v>
      </c>
      <c r="BM109" s="118" t="s">
        <v>416</v>
      </c>
    </row>
    <row r="110" spans="2:65" s="1" customFormat="1" ht="16.5" customHeight="1">
      <c r="B110" s="105"/>
      <c r="C110" s="120" t="s">
        <v>241</v>
      </c>
      <c r="D110" s="120" t="s">
        <v>139</v>
      </c>
      <c r="E110" s="121" t="s">
        <v>295</v>
      </c>
      <c r="F110" s="122" t="s">
        <v>296</v>
      </c>
      <c r="G110" s="123" t="s">
        <v>150</v>
      </c>
      <c r="H110" s="124">
        <v>1</v>
      </c>
      <c r="I110" s="125"/>
      <c r="J110" s="126">
        <f t="shared" si="0"/>
        <v>0</v>
      </c>
      <c r="K110" s="122" t="s">
        <v>134</v>
      </c>
      <c r="L110" s="30"/>
      <c r="M110" s="127" t="s">
        <v>3</v>
      </c>
      <c r="N110" s="128" t="s">
        <v>45</v>
      </c>
      <c r="P110" s="116">
        <f t="shared" si="1"/>
        <v>0</v>
      </c>
      <c r="Q110" s="116">
        <v>0</v>
      </c>
      <c r="R110" s="116">
        <f t="shared" si="2"/>
        <v>0</v>
      </c>
      <c r="S110" s="116">
        <v>0</v>
      </c>
      <c r="T110" s="117">
        <f t="shared" si="3"/>
        <v>0</v>
      </c>
      <c r="AR110" s="118" t="s">
        <v>82</v>
      </c>
      <c r="AT110" s="118" t="s">
        <v>139</v>
      </c>
      <c r="AU110" s="118" t="s">
        <v>82</v>
      </c>
      <c r="AY110" s="15" t="s">
        <v>136</v>
      </c>
      <c r="BE110" s="119">
        <f t="shared" si="4"/>
        <v>0</v>
      </c>
      <c r="BF110" s="119">
        <f t="shared" si="5"/>
        <v>0</v>
      </c>
      <c r="BG110" s="119">
        <f t="shared" si="6"/>
        <v>0</v>
      </c>
      <c r="BH110" s="119">
        <f t="shared" si="7"/>
        <v>0</v>
      </c>
      <c r="BI110" s="119">
        <f t="shared" si="8"/>
        <v>0</v>
      </c>
      <c r="BJ110" s="15" t="s">
        <v>82</v>
      </c>
      <c r="BK110" s="119">
        <f t="shared" si="9"/>
        <v>0</v>
      </c>
      <c r="BL110" s="15" t="s">
        <v>82</v>
      </c>
      <c r="BM110" s="118" t="s">
        <v>417</v>
      </c>
    </row>
    <row r="111" spans="2:65" s="1" customFormat="1" ht="16.5" customHeight="1">
      <c r="B111" s="105"/>
      <c r="C111" s="120" t="s">
        <v>245</v>
      </c>
      <c r="D111" s="120" t="s">
        <v>139</v>
      </c>
      <c r="E111" s="121" t="s">
        <v>418</v>
      </c>
      <c r="F111" s="122" t="s">
        <v>419</v>
      </c>
      <c r="G111" s="123" t="s">
        <v>150</v>
      </c>
      <c r="H111" s="124">
        <v>1</v>
      </c>
      <c r="I111" s="125"/>
      <c r="J111" s="126">
        <f t="shared" si="0"/>
        <v>0</v>
      </c>
      <c r="K111" s="122" t="s">
        <v>134</v>
      </c>
      <c r="L111" s="30"/>
      <c r="M111" s="127" t="s">
        <v>3</v>
      </c>
      <c r="N111" s="128" t="s">
        <v>45</v>
      </c>
      <c r="P111" s="116">
        <f t="shared" si="1"/>
        <v>0</v>
      </c>
      <c r="Q111" s="116">
        <v>0</v>
      </c>
      <c r="R111" s="116">
        <f t="shared" si="2"/>
        <v>0</v>
      </c>
      <c r="S111" s="116">
        <v>0</v>
      </c>
      <c r="T111" s="117">
        <f t="shared" si="3"/>
        <v>0</v>
      </c>
      <c r="AR111" s="118" t="s">
        <v>82</v>
      </c>
      <c r="AT111" s="118" t="s">
        <v>139</v>
      </c>
      <c r="AU111" s="118" t="s">
        <v>82</v>
      </c>
      <c r="AY111" s="15" t="s">
        <v>136</v>
      </c>
      <c r="BE111" s="119">
        <f t="shared" si="4"/>
        <v>0</v>
      </c>
      <c r="BF111" s="119">
        <f t="shared" si="5"/>
        <v>0</v>
      </c>
      <c r="BG111" s="119">
        <f t="shared" si="6"/>
        <v>0</v>
      </c>
      <c r="BH111" s="119">
        <f t="shared" si="7"/>
        <v>0</v>
      </c>
      <c r="BI111" s="119">
        <f t="shared" si="8"/>
        <v>0</v>
      </c>
      <c r="BJ111" s="15" t="s">
        <v>82</v>
      </c>
      <c r="BK111" s="119">
        <f t="shared" si="9"/>
        <v>0</v>
      </c>
      <c r="BL111" s="15" t="s">
        <v>82</v>
      </c>
      <c r="BM111" s="118" t="s">
        <v>420</v>
      </c>
    </row>
    <row r="112" spans="2:65" s="1" customFormat="1" ht="16.5" customHeight="1">
      <c r="B112" s="105"/>
      <c r="C112" s="120" t="s">
        <v>249</v>
      </c>
      <c r="D112" s="120" t="s">
        <v>139</v>
      </c>
      <c r="E112" s="121" t="s">
        <v>421</v>
      </c>
      <c r="F112" s="122" t="s">
        <v>422</v>
      </c>
      <c r="G112" s="123" t="s">
        <v>150</v>
      </c>
      <c r="H112" s="124">
        <v>1</v>
      </c>
      <c r="I112" s="125"/>
      <c r="J112" s="126">
        <f t="shared" si="0"/>
        <v>0</v>
      </c>
      <c r="K112" s="122" t="s">
        <v>134</v>
      </c>
      <c r="L112" s="30"/>
      <c r="M112" s="127" t="s">
        <v>3</v>
      </c>
      <c r="N112" s="128" t="s">
        <v>45</v>
      </c>
      <c r="P112" s="116">
        <f t="shared" si="1"/>
        <v>0</v>
      </c>
      <c r="Q112" s="116">
        <v>0</v>
      </c>
      <c r="R112" s="116">
        <f t="shared" si="2"/>
        <v>0</v>
      </c>
      <c r="S112" s="116">
        <v>0</v>
      </c>
      <c r="T112" s="117">
        <f t="shared" si="3"/>
        <v>0</v>
      </c>
      <c r="AR112" s="118" t="s">
        <v>82</v>
      </c>
      <c r="AT112" s="118" t="s">
        <v>139</v>
      </c>
      <c r="AU112" s="118" t="s">
        <v>82</v>
      </c>
      <c r="AY112" s="15" t="s">
        <v>136</v>
      </c>
      <c r="BE112" s="119">
        <f t="shared" si="4"/>
        <v>0</v>
      </c>
      <c r="BF112" s="119">
        <f t="shared" si="5"/>
        <v>0</v>
      </c>
      <c r="BG112" s="119">
        <f t="shared" si="6"/>
        <v>0</v>
      </c>
      <c r="BH112" s="119">
        <f t="shared" si="7"/>
        <v>0</v>
      </c>
      <c r="BI112" s="119">
        <f t="shared" si="8"/>
        <v>0</v>
      </c>
      <c r="BJ112" s="15" t="s">
        <v>82</v>
      </c>
      <c r="BK112" s="119">
        <f t="shared" si="9"/>
        <v>0</v>
      </c>
      <c r="BL112" s="15" t="s">
        <v>82</v>
      </c>
      <c r="BM112" s="118" t="s">
        <v>423</v>
      </c>
    </row>
    <row r="113" spans="2:65" s="1" customFormat="1" ht="24.2" customHeight="1">
      <c r="B113" s="105"/>
      <c r="C113" s="120" t="s">
        <v>253</v>
      </c>
      <c r="D113" s="120" t="s">
        <v>139</v>
      </c>
      <c r="E113" s="121" t="s">
        <v>424</v>
      </c>
      <c r="F113" s="122" t="s">
        <v>425</v>
      </c>
      <c r="G113" s="123" t="s">
        <v>150</v>
      </c>
      <c r="H113" s="124">
        <v>1</v>
      </c>
      <c r="I113" s="125"/>
      <c r="J113" s="126">
        <f t="shared" si="0"/>
        <v>0</v>
      </c>
      <c r="K113" s="122" t="s">
        <v>134</v>
      </c>
      <c r="L113" s="30"/>
      <c r="M113" s="127" t="s">
        <v>3</v>
      </c>
      <c r="N113" s="128" t="s">
        <v>45</v>
      </c>
      <c r="P113" s="116">
        <f t="shared" si="1"/>
        <v>0</v>
      </c>
      <c r="Q113" s="116">
        <v>0</v>
      </c>
      <c r="R113" s="116">
        <f t="shared" si="2"/>
        <v>0</v>
      </c>
      <c r="S113" s="116">
        <v>0</v>
      </c>
      <c r="T113" s="117">
        <f t="shared" si="3"/>
        <v>0</v>
      </c>
      <c r="AR113" s="118" t="s">
        <v>82</v>
      </c>
      <c r="AT113" s="118" t="s">
        <v>139</v>
      </c>
      <c r="AU113" s="118" t="s">
        <v>82</v>
      </c>
      <c r="AY113" s="15" t="s">
        <v>136</v>
      </c>
      <c r="BE113" s="119">
        <f t="shared" si="4"/>
        <v>0</v>
      </c>
      <c r="BF113" s="119">
        <f t="shared" si="5"/>
        <v>0</v>
      </c>
      <c r="BG113" s="119">
        <f t="shared" si="6"/>
        <v>0</v>
      </c>
      <c r="BH113" s="119">
        <f t="shared" si="7"/>
        <v>0</v>
      </c>
      <c r="BI113" s="119">
        <f t="shared" si="8"/>
        <v>0</v>
      </c>
      <c r="BJ113" s="15" t="s">
        <v>82</v>
      </c>
      <c r="BK113" s="119">
        <f t="shared" si="9"/>
        <v>0</v>
      </c>
      <c r="BL113" s="15" t="s">
        <v>82</v>
      </c>
      <c r="BM113" s="118" t="s">
        <v>426</v>
      </c>
    </row>
    <row r="114" spans="2:65" s="1" customFormat="1" ht="21.75" customHeight="1">
      <c r="B114" s="105"/>
      <c r="C114" s="120" t="s">
        <v>258</v>
      </c>
      <c r="D114" s="120" t="s">
        <v>139</v>
      </c>
      <c r="E114" s="121" t="s">
        <v>427</v>
      </c>
      <c r="F114" s="122" t="s">
        <v>428</v>
      </c>
      <c r="G114" s="123" t="s">
        <v>133</v>
      </c>
      <c r="H114" s="124">
        <v>27</v>
      </c>
      <c r="I114" s="125"/>
      <c r="J114" s="126">
        <f t="shared" si="0"/>
        <v>0</v>
      </c>
      <c r="K114" s="122" t="s">
        <v>134</v>
      </c>
      <c r="L114" s="30"/>
      <c r="M114" s="127" t="s">
        <v>3</v>
      </c>
      <c r="N114" s="128" t="s">
        <v>45</v>
      </c>
      <c r="P114" s="116">
        <f t="shared" si="1"/>
        <v>0</v>
      </c>
      <c r="Q114" s="116">
        <v>0</v>
      </c>
      <c r="R114" s="116">
        <f t="shared" si="2"/>
        <v>0</v>
      </c>
      <c r="S114" s="116">
        <v>0</v>
      </c>
      <c r="T114" s="117">
        <f t="shared" si="3"/>
        <v>0</v>
      </c>
      <c r="AR114" s="118" t="s">
        <v>82</v>
      </c>
      <c r="AT114" s="118" t="s">
        <v>139</v>
      </c>
      <c r="AU114" s="118" t="s">
        <v>82</v>
      </c>
      <c r="AY114" s="15" t="s">
        <v>136</v>
      </c>
      <c r="BE114" s="119">
        <f t="shared" si="4"/>
        <v>0</v>
      </c>
      <c r="BF114" s="119">
        <f t="shared" si="5"/>
        <v>0</v>
      </c>
      <c r="BG114" s="119">
        <f t="shared" si="6"/>
        <v>0</v>
      </c>
      <c r="BH114" s="119">
        <f t="shared" si="7"/>
        <v>0</v>
      </c>
      <c r="BI114" s="119">
        <f t="shared" si="8"/>
        <v>0</v>
      </c>
      <c r="BJ114" s="15" t="s">
        <v>82</v>
      </c>
      <c r="BK114" s="119">
        <f t="shared" si="9"/>
        <v>0</v>
      </c>
      <c r="BL114" s="15" t="s">
        <v>82</v>
      </c>
      <c r="BM114" s="118" t="s">
        <v>429</v>
      </c>
    </row>
    <row r="115" spans="2:65" s="1" customFormat="1" ht="16.5" customHeight="1">
      <c r="B115" s="105"/>
      <c r="C115" s="120" t="s">
        <v>262</v>
      </c>
      <c r="D115" s="120" t="s">
        <v>139</v>
      </c>
      <c r="E115" s="121" t="s">
        <v>479</v>
      </c>
      <c r="F115" s="122" t="s">
        <v>480</v>
      </c>
      <c r="G115" s="123" t="s">
        <v>150</v>
      </c>
      <c r="H115" s="124">
        <v>1</v>
      </c>
      <c r="I115" s="125"/>
      <c r="J115" s="126">
        <f t="shared" si="0"/>
        <v>0</v>
      </c>
      <c r="K115" s="122" t="s">
        <v>134</v>
      </c>
      <c r="L115" s="30"/>
      <c r="M115" s="127" t="s">
        <v>3</v>
      </c>
      <c r="N115" s="128" t="s">
        <v>45</v>
      </c>
      <c r="P115" s="116">
        <f t="shared" si="1"/>
        <v>0</v>
      </c>
      <c r="Q115" s="116">
        <v>0</v>
      </c>
      <c r="R115" s="116">
        <f t="shared" si="2"/>
        <v>0</v>
      </c>
      <c r="S115" s="116">
        <v>0</v>
      </c>
      <c r="T115" s="117">
        <f t="shared" si="3"/>
        <v>0</v>
      </c>
      <c r="AR115" s="118" t="s">
        <v>82</v>
      </c>
      <c r="AT115" s="118" t="s">
        <v>139</v>
      </c>
      <c r="AU115" s="118" t="s">
        <v>82</v>
      </c>
      <c r="AY115" s="15" t="s">
        <v>136</v>
      </c>
      <c r="BE115" s="119">
        <f t="shared" si="4"/>
        <v>0</v>
      </c>
      <c r="BF115" s="119">
        <f t="shared" si="5"/>
        <v>0</v>
      </c>
      <c r="BG115" s="119">
        <f t="shared" si="6"/>
        <v>0</v>
      </c>
      <c r="BH115" s="119">
        <f t="shared" si="7"/>
        <v>0</v>
      </c>
      <c r="BI115" s="119">
        <f t="shared" si="8"/>
        <v>0</v>
      </c>
      <c r="BJ115" s="15" t="s">
        <v>82</v>
      </c>
      <c r="BK115" s="119">
        <f t="shared" si="9"/>
        <v>0</v>
      </c>
      <c r="BL115" s="15" t="s">
        <v>82</v>
      </c>
      <c r="BM115" s="118" t="s">
        <v>481</v>
      </c>
    </row>
    <row r="116" spans="2:65" s="1" customFormat="1" ht="62.85" customHeight="1">
      <c r="B116" s="105"/>
      <c r="C116" s="120" t="s">
        <v>266</v>
      </c>
      <c r="D116" s="120" t="s">
        <v>139</v>
      </c>
      <c r="E116" s="121" t="s">
        <v>430</v>
      </c>
      <c r="F116" s="122" t="s">
        <v>431</v>
      </c>
      <c r="G116" s="123" t="s">
        <v>309</v>
      </c>
      <c r="H116" s="124">
        <v>16</v>
      </c>
      <c r="I116" s="125"/>
      <c r="J116" s="126">
        <f t="shared" si="0"/>
        <v>0</v>
      </c>
      <c r="K116" s="122" t="s">
        <v>134</v>
      </c>
      <c r="L116" s="30"/>
      <c r="M116" s="127" t="s">
        <v>3</v>
      </c>
      <c r="N116" s="128" t="s">
        <v>45</v>
      </c>
      <c r="P116" s="116">
        <f t="shared" si="1"/>
        <v>0</v>
      </c>
      <c r="Q116" s="116">
        <v>0</v>
      </c>
      <c r="R116" s="116">
        <f t="shared" si="2"/>
        <v>0</v>
      </c>
      <c r="S116" s="116">
        <v>0</v>
      </c>
      <c r="T116" s="117">
        <f t="shared" si="3"/>
        <v>0</v>
      </c>
      <c r="AR116" s="118" t="s">
        <v>82</v>
      </c>
      <c r="AT116" s="118" t="s">
        <v>139</v>
      </c>
      <c r="AU116" s="118" t="s">
        <v>82</v>
      </c>
      <c r="AY116" s="15" t="s">
        <v>136</v>
      </c>
      <c r="BE116" s="119">
        <f t="shared" si="4"/>
        <v>0</v>
      </c>
      <c r="BF116" s="119">
        <f t="shared" si="5"/>
        <v>0</v>
      </c>
      <c r="BG116" s="119">
        <f t="shared" si="6"/>
        <v>0</v>
      </c>
      <c r="BH116" s="119">
        <f t="shared" si="7"/>
        <v>0</v>
      </c>
      <c r="BI116" s="119">
        <f t="shared" si="8"/>
        <v>0</v>
      </c>
      <c r="BJ116" s="15" t="s">
        <v>82</v>
      </c>
      <c r="BK116" s="119">
        <f t="shared" si="9"/>
        <v>0</v>
      </c>
      <c r="BL116" s="15" t="s">
        <v>82</v>
      </c>
      <c r="BM116" s="118" t="s">
        <v>432</v>
      </c>
    </row>
    <row r="117" spans="2:65" s="1" customFormat="1" ht="16.5" customHeight="1">
      <c r="B117" s="105"/>
      <c r="C117" s="120" t="s">
        <v>270</v>
      </c>
      <c r="D117" s="120" t="s">
        <v>139</v>
      </c>
      <c r="E117" s="121" t="s">
        <v>433</v>
      </c>
      <c r="F117" s="122" t="s">
        <v>434</v>
      </c>
      <c r="G117" s="123" t="s">
        <v>150</v>
      </c>
      <c r="H117" s="124">
        <v>1</v>
      </c>
      <c r="I117" s="125"/>
      <c r="J117" s="126">
        <f t="shared" si="0"/>
        <v>0</v>
      </c>
      <c r="K117" s="122" t="s">
        <v>134</v>
      </c>
      <c r="L117" s="30"/>
      <c r="M117" s="127" t="s">
        <v>3</v>
      </c>
      <c r="N117" s="128" t="s">
        <v>45</v>
      </c>
      <c r="P117" s="116">
        <f t="shared" si="1"/>
        <v>0</v>
      </c>
      <c r="Q117" s="116">
        <v>0</v>
      </c>
      <c r="R117" s="116">
        <f t="shared" si="2"/>
        <v>0</v>
      </c>
      <c r="S117" s="116">
        <v>0</v>
      </c>
      <c r="T117" s="117">
        <f t="shared" si="3"/>
        <v>0</v>
      </c>
      <c r="AR117" s="118" t="s">
        <v>82</v>
      </c>
      <c r="AT117" s="118" t="s">
        <v>139</v>
      </c>
      <c r="AU117" s="118" t="s">
        <v>82</v>
      </c>
      <c r="AY117" s="15" t="s">
        <v>136</v>
      </c>
      <c r="BE117" s="119">
        <f t="shared" si="4"/>
        <v>0</v>
      </c>
      <c r="BF117" s="119">
        <f t="shared" si="5"/>
        <v>0</v>
      </c>
      <c r="BG117" s="119">
        <f t="shared" si="6"/>
        <v>0</v>
      </c>
      <c r="BH117" s="119">
        <f t="shared" si="7"/>
        <v>0</v>
      </c>
      <c r="BI117" s="119">
        <f t="shared" si="8"/>
        <v>0</v>
      </c>
      <c r="BJ117" s="15" t="s">
        <v>82</v>
      </c>
      <c r="BK117" s="119">
        <f t="shared" si="9"/>
        <v>0</v>
      </c>
      <c r="BL117" s="15" t="s">
        <v>82</v>
      </c>
      <c r="BM117" s="118" t="s">
        <v>435</v>
      </c>
    </row>
    <row r="118" spans="2:65" s="1" customFormat="1" ht="16.5" customHeight="1">
      <c r="B118" s="105"/>
      <c r="C118" s="120" t="s">
        <v>274</v>
      </c>
      <c r="D118" s="120" t="s">
        <v>139</v>
      </c>
      <c r="E118" s="121" t="s">
        <v>436</v>
      </c>
      <c r="F118" s="122" t="s">
        <v>437</v>
      </c>
      <c r="G118" s="123" t="s">
        <v>150</v>
      </c>
      <c r="H118" s="124">
        <v>1</v>
      </c>
      <c r="I118" s="125"/>
      <c r="J118" s="126">
        <f t="shared" si="0"/>
        <v>0</v>
      </c>
      <c r="K118" s="122" t="s">
        <v>134</v>
      </c>
      <c r="L118" s="30"/>
      <c r="M118" s="127" t="s">
        <v>3</v>
      </c>
      <c r="N118" s="128" t="s">
        <v>45</v>
      </c>
      <c r="P118" s="116">
        <f t="shared" si="1"/>
        <v>0</v>
      </c>
      <c r="Q118" s="116">
        <v>0</v>
      </c>
      <c r="R118" s="116">
        <f t="shared" si="2"/>
        <v>0</v>
      </c>
      <c r="S118" s="116">
        <v>0</v>
      </c>
      <c r="T118" s="117">
        <f t="shared" si="3"/>
        <v>0</v>
      </c>
      <c r="AR118" s="118" t="s">
        <v>82</v>
      </c>
      <c r="AT118" s="118" t="s">
        <v>139</v>
      </c>
      <c r="AU118" s="118" t="s">
        <v>82</v>
      </c>
      <c r="AY118" s="15" t="s">
        <v>136</v>
      </c>
      <c r="BE118" s="119">
        <f t="shared" si="4"/>
        <v>0</v>
      </c>
      <c r="BF118" s="119">
        <f t="shared" si="5"/>
        <v>0</v>
      </c>
      <c r="BG118" s="119">
        <f t="shared" si="6"/>
        <v>0</v>
      </c>
      <c r="BH118" s="119">
        <f t="shared" si="7"/>
        <v>0</v>
      </c>
      <c r="BI118" s="119">
        <f t="shared" si="8"/>
        <v>0</v>
      </c>
      <c r="BJ118" s="15" t="s">
        <v>82</v>
      </c>
      <c r="BK118" s="119">
        <f t="shared" si="9"/>
        <v>0</v>
      </c>
      <c r="BL118" s="15" t="s">
        <v>82</v>
      </c>
      <c r="BM118" s="118" t="s">
        <v>438</v>
      </c>
    </row>
    <row r="119" spans="2:65" s="1" customFormat="1" ht="16.5" customHeight="1">
      <c r="B119" s="105"/>
      <c r="C119" s="120" t="s">
        <v>278</v>
      </c>
      <c r="D119" s="120" t="s">
        <v>139</v>
      </c>
      <c r="E119" s="121" t="s">
        <v>439</v>
      </c>
      <c r="F119" s="122" t="s">
        <v>440</v>
      </c>
      <c r="G119" s="123" t="s">
        <v>150</v>
      </c>
      <c r="H119" s="124">
        <v>1</v>
      </c>
      <c r="I119" s="125"/>
      <c r="J119" s="126">
        <f t="shared" si="0"/>
        <v>0</v>
      </c>
      <c r="K119" s="122" t="s">
        <v>134</v>
      </c>
      <c r="L119" s="30"/>
      <c r="M119" s="127" t="s">
        <v>3</v>
      </c>
      <c r="N119" s="128" t="s">
        <v>45</v>
      </c>
      <c r="P119" s="116">
        <f t="shared" si="1"/>
        <v>0</v>
      </c>
      <c r="Q119" s="116">
        <v>0</v>
      </c>
      <c r="R119" s="116">
        <f t="shared" si="2"/>
        <v>0</v>
      </c>
      <c r="S119" s="116">
        <v>0</v>
      </c>
      <c r="T119" s="117">
        <f t="shared" si="3"/>
        <v>0</v>
      </c>
      <c r="AR119" s="118" t="s">
        <v>82</v>
      </c>
      <c r="AT119" s="118" t="s">
        <v>139</v>
      </c>
      <c r="AU119" s="118" t="s">
        <v>82</v>
      </c>
      <c r="AY119" s="15" t="s">
        <v>136</v>
      </c>
      <c r="BE119" s="119">
        <f t="shared" si="4"/>
        <v>0</v>
      </c>
      <c r="BF119" s="119">
        <f t="shared" si="5"/>
        <v>0</v>
      </c>
      <c r="BG119" s="119">
        <f t="shared" si="6"/>
        <v>0</v>
      </c>
      <c r="BH119" s="119">
        <f t="shared" si="7"/>
        <v>0</v>
      </c>
      <c r="BI119" s="119">
        <f t="shared" si="8"/>
        <v>0</v>
      </c>
      <c r="BJ119" s="15" t="s">
        <v>82</v>
      </c>
      <c r="BK119" s="119">
        <f t="shared" si="9"/>
        <v>0</v>
      </c>
      <c r="BL119" s="15" t="s">
        <v>82</v>
      </c>
      <c r="BM119" s="118" t="s">
        <v>441</v>
      </c>
    </row>
    <row r="120" spans="2:65" s="1" customFormat="1" ht="16.5" customHeight="1">
      <c r="B120" s="105"/>
      <c r="C120" s="120" t="s">
        <v>282</v>
      </c>
      <c r="D120" s="120" t="s">
        <v>139</v>
      </c>
      <c r="E120" s="121" t="s">
        <v>442</v>
      </c>
      <c r="F120" s="122" t="s">
        <v>443</v>
      </c>
      <c r="G120" s="123" t="s">
        <v>150</v>
      </c>
      <c r="H120" s="124">
        <v>1</v>
      </c>
      <c r="I120" s="125"/>
      <c r="J120" s="126">
        <f t="shared" si="0"/>
        <v>0</v>
      </c>
      <c r="K120" s="122" t="s">
        <v>134</v>
      </c>
      <c r="L120" s="30"/>
      <c r="M120" s="127" t="s">
        <v>3</v>
      </c>
      <c r="N120" s="128" t="s">
        <v>45</v>
      </c>
      <c r="P120" s="116">
        <f t="shared" si="1"/>
        <v>0</v>
      </c>
      <c r="Q120" s="116">
        <v>0</v>
      </c>
      <c r="R120" s="116">
        <f t="shared" si="2"/>
        <v>0</v>
      </c>
      <c r="S120" s="116">
        <v>0</v>
      </c>
      <c r="T120" s="117">
        <f t="shared" si="3"/>
        <v>0</v>
      </c>
      <c r="AR120" s="118" t="s">
        <v>82</v>
      </c>
      <c r="AT120" s="118" t="s">
        <v>139</v>
      </c>
      <c r="AU120" s="118" t="s">
        <v>82</v>
      </c>
      <c r="AY120" s="15" t="s">
        <v>136</v>
      </c>
      <c r="BE120" s="119">
        <f t="shared" si="4"/>
        <v>0</v>
      </c>
      <c r="BF120" s="119">
        <f t="shared" si="5"/>
        <v>0</v>
      </c>
      <c r="BG120" s="119">
        <f t="shared" si="6"/>
        <v>0</v>
      </c>
      <c r="BH120" s="119">
        <f t="shared" si="7"/>
        <v>0</v>
      </c>
      <c r="BI120" s="119">
        <f t="shared" si="8"/>
        <v>0</v>
      </c>
      <c r="BJ120" s="15" t="s">
        <v>82</v>
      </c>
      <c r="BK120" s="119">
        <f t="shared" si="9"/>
        <v>0</v>
      </c>
      <c r="BL120" s="15" t="s">
        <v>82</v>
      </c>
      <c r="BM120" s="118" t="s">
        <v>444</v>
      </c>
    </row>
    <row r="121" spans="2:65" s="1" customFormat="1" ht="16.5" customHeight="1">
      <c r="B121" s="105"/>
      <c r="C121" s="120" t="s">
        <v>286</v>
      </c>
      <c r="D121" s="120" t="s">
        <v>139</v>
      </c>
      <c r="E121" s="121" t="s">
        <v>445</v>
      </c>
      <c r="F121" s="122" t="s">
        <v>446</v>
      </c>
      <c r="G121" s="123" t="s">
        <v>150</v>
      </c>
      <c r="H121" s="124">
        <v>1</v>
      </c>
      <c r="I121" s="125"/>
      <c r="J121" s="126">
        <f t="shared" si="0"/>
        <v>0</v>
      </c>
      <c r="K121" s="122" t="s">
        <v>134</v>
      </c>
      <c r="L121" s="30"/>
      <c r="M121" s="127" t="s">
        <v>3</v>
      </c>
      <c r="N121" s="128" t="s">
        <v>45</v>
      </c>
      <c r="P121" s="116">
        <f t="shared" si="1"/>
        <v>0</v>
      </c>
      <c r="Q121" s="116">
        <v>0</v>
      </c>
      <c r="R121" s="116">
        <f t="shared" si="2"/>
        <v>0</v>
      </c>
      <c r="S121" s="116">
        <v>0</v>
      </c>
      <c r="T121" s="117">
        <f t="shared" si="3"/>
        <v>0</v>
      </c>
      <c r="AR121" s="118" t="s">
        <v>82</v>
      </c>
      <c r="AT121" s="118" t="s">
        <v>139</v>
      </c>
      <c r="AU121" s="118" t="s">
        <v>82</v>
      </c>
      <c r="AY121" s="15" t="s">
        <v>136</v>
      </c>
      <c r="BE121" s="119">
        <f t="shared" si="4"/>
        <v>0</v>
      </c>
      <c r="BF121" s="119">
        <f t="shared" si="5"/>
        <v>0</v>
      </c>
      <c r="BG121" s="119">
        <f t="shared" si="6"/>
        <v>0</v>
      </c>
      <c r="BH121" s="119">
        <f t="shared" si="7"/>
        <v>0</v>
      </c>
      <c r="BI121" s="119">
        <f t="shared" si="8"/>
        <v>0</v>
      </c>
      <c r="BJ121" s="15" t="s">
        <v>82</v>
      </c>
      <c r="BK121" s="119">
        <f t="shared" si="9"/>
        <v>0</v>
      </c>
      <c r="BL121" s="15" t="s">
        <v>82</v>
      </c>
      <c r="BM121" s="118" t="s">
        <v>447</v>
      </c>
    </row>
    <row r="122" spans="2:65" s="1" customFormat="1" ht="21.75" customHeight="1">
      <c r="B122" s="105"/>
      <c r="C122" s="120" t="s">
        <v>290</v>
      </c>
      <c r="D122" s="120" t="s">
        <v>139</v>
      </c>
      <c r="E122" s="121" t="s">
        <v>448</v>
      </c>
      <c r="F122" s="122" t="s">
        <v>449</v>
      </c>
      <c r="G122" s="123" t="s">
        <v>150</v>
      </c>
      <c r="H122" s="124">
        <v>8</v>
      </c>
      <c r="I122" s="125"/>
      <c r="J122" s="126">
        <f t="shared" si="0"/>
        <v>0</v>
      </c>
      <c r="K122" s="122" t="s">
        <v>134</v>
      </c>
      <c r="L122" s="30"/>
      <c r="M122" s="127" t="s">
        <v>3</v>
      </c>
      <c r="N122" s="128" t="s">
        <v>45</v>
      </c>
      <c r="P122" s="116">
        <f t="shared" si="1"/>
        <v>0</v>
      </c>
      <c r="Q122" s="116">
        <v>0</v>
      </c>
      <c r="R122" s="116">
        <f t="shared" si="2"/>
        <v>0</v>
      </c>
      <c r="S122" s="116">
        <v>0</v>
      </c>
      <c r="T122" s="117">
        <f t="shared" si="3"/>
        <v>0</v>
      </c>
      <c r="AR122" s="118" t="s">
        <v>82</v>
      </c>
      <c r="AT122" s="118" t="s">
        <v>139</v>
      </c>
      <c r="AU122" s="118" t="s">
        <v>82</v>
      </c>
      <c r="AY122" s="15" t="s">
        <v>136</v>
      </c>
      <c r="BE122" s="119">
        <f t="shared" si="4"/>
        <v>0</v>
      </c>
      <c r="BF122" s="119">
        <f t="shared" si="5"/>
        <v>0</v>
      </c>
      <c r="BG122" s="119">
        <f t="shared" si="6"/>
        <v>0</v>
      </c>
      <c r="BH122" s="119">
        <f t="shared" si="7"/>
        <v>0</v>
      </c>
      <c r="BI122" s="119">
        <f t="shared" si="8"/>
        <v>0</v>
      </c>
      <c r="BJ122" s="15" t="s">
        <v>82</v>
      </c>
      <c r="BK122" s="119">
        <f t="shared" si="9"/>
        <v>0</v>
      </c>
      <c r="BL122" s="15" t="s">
        <v>82</v>
      </c>
      <c r="BM122" s="118" t="s">
        <v>450</v>
      </c>
    </row>
    <row r="123" spans="2:65" s="1" customFormat="1" ht="24.2" customHeight="1">
      <c r="B123" s="105"/>
      <c r="C123" s="120" t="s">
        <v>294</v>
      </c>
      <c r="D123" s="120" t="s">
        <v>139</v>
      </c>
      <c r="E123" s="121" t="s">
        <v>307</v>
      </c>
      <c r="F123" s="122" t="s">
        <v>308</v>
      </c>
      <c r="G123" s="123" t="s">
        <v>309</v>
      </c>
      <c r="H123" s="124">
        <v>16</v>
      </c>
      <c r="I123" s="125"/>
      <c r="J123" s="126">
        <f t="shared" si="0"/>
        <v>0</v>
      </c>
      <c r="K123" s="122" t="s">
        <v>134</v>
      </c>
      <c r="L123" s="30"/>
      <c r="M123" s="127" t="s">
        <v>3</v>
      </c>
      <c r="N123" s="128" t="s">
        <v>45</v>
      </c>
      <c r="P123" s="116">
        <f t="shared" si="1"/>
        <v>0</v>
      </c>
      <c r="Q123" s="116">
        <v>0</v>
      </c>
      <c r="R123" s="116">
        <f t="shared" si="2"/>
        <v>0</v>
      </c>
      <c r="S123" s="116">
        <v>0</v>
      </c>
      <c r="T123" s="117">
        <f t="shared" si="3"/>
        <v>0</v>
      </c>
      <c r="AR123" s="118" t="s">
        <v>82</v>
      </c>
      <c r="AT123" s="118" t="s">
        <v>139</v>
      </c>
      <c r="AU123" s="118" t="s">
        <v>82</v>
      </c>
      <c r="AY123" s="15" t="s">
        <v>136</v>
      </c>
      <c r="BE123" s="119">
        <f t="shared" si="4"/>
        <v>0</v>
      </c>
      <c r="BF123" s="119">
        <f t="shared" si="5"/>
        <v>0</v>
      </c>
      <c r="BG123" s="119">
        <f t="shared" si="6"/>
        <v>0</v>
      </c>
      <c r="BH123" s="119">
        <f t="shared" si="7"/>
        <v>0</v>
      </c>
      <c r="BI123" s="119">
        <f t="shared" si="8"/>
        <v>0</v>
      </c>
      <c r="BJ123" s="15" t="s">
        <v>82</v>
      </c>
      <c r="BK123" s="119">
        <f t="shared" si="9"/>
        <v>0</v>
      </c>
      <c r="BL123" s="15" t="s">
        <v>82</v>
      </c>
      <c r="BM123" s="118" t="s">
        <v>451</v>
      </c>
    </row>
    <row r="124" spans="2:65" s="1" customFormat="1" ht="37.700000000000003" customHeight="1">
      <c r="B124" s="105"/>
      <c r="C124" s="120" t="s">
        <v>298</v>
      </c>
      <c r="D124" s="120" t="s">
        <v>139</v>
      </c>
      <c r="E124" s="121" t="s">
        <v>312</v>
      </c>
      <c r="F124" s="122" t="s">
        <v>313</v>
      </c>
      <c r="G124" s="123" t="s">
        <v>309</v>
      </c>
      <c r="H124" s="124">
        <v>24</v>
      </c>
      <c r="I124" s="125"/>
      <c r="J124" s="126">
        <f t="shared" si="0"/>
        <v>0</v>
      </c>
      <c r="K124" s="122" t="s">
        <v>134</v>
      </c>
      <c r="L124" s="30"/>
      <c r="M124" s="127" t="s">
        <v>3</v>
      </c>
      <c r="N124" s="128" t="s">
        <v>45</v>
      </c>
      <c r="P124" s="116">
        <f t="shared" si="1"/>
        <v>0</v>
      </c>
      <c r="Q124" s="116">
        <v>0</v>
      </c>
      <c r="R124" s="116">
        <f t="shared" si="2"/>
        <v>0</v>
      </c>
      <c r="S124" s="116">
        <v>0</v>
      </c>
      <c r="T124" s="117">
        <f t="shared" si="3"/>
        <v>0</v>
      </c>
      <c r="AR124" s="118" t="s">
        <v>82</v>
      </c>
      <c r="AT124" s="118" t="s">
        <v>139</v>
      </c>
      <c r="AU124" s="118" t="s">
        <v>82</v>
      </c>
      <c r="AY124" s="15" t="s">
        <v>136</v>
      </c>
      <c r="BE124" s="119">
        <f t="shared" si="4"/>
        <v>0</v>
      </c>
      <c r="BF124" s="119">
        <f t="shared" si="5"/>
        <v>0</v>
      </c>
      <c r="BG124" s="119">
        <f t="shared" si="6"/>
        <v>0</v>
      </c>
      <c r="BH124" s="119">
        <f t="shared" si="7"/>
        <v>0</v>
      </c>
      <c r="BI124" s="119">
        <f t="shared" si="8"/>
        <v>0</v>
      </c>
      <c r="BJ124" s="15" t="s">
        <v>82</v>
      </c>
      <c r="BK124" s="119">
        <f t="shared" si="9"/>
        <v>0</v>
      </c>
      <c r="BL124" s="15" t="s">
        <v>82</v>
      </c>
      <c r="BM124" s="118" t="s">
        <v>452</v>
      </c>
    </row>
    <row r="125" spans="2:65" s="1" customFormat="1" ht="21.75" customHeight="1">
      <c r="B125" s="105"/>
      <c r="C125" s="120" t="s">
        <v>302</v>
      </c>
      <c r="D125" s="120" t="s">
        <v>139</v>
      </c>
      <c r="E125" s="121" t="s">
        <v>316</v>
      </c>
      <c r="F125" s="122" t="s">
        <v>317</v>
      </c>
      <c r="G125" s="123" t="s">
        <v>309</v>
      </c>
      <c r="H125" s="124">
        <v>16</v>
      </c>
      <c r="I125" s="125"/>
      <c r="J125" s="126">
        <f t="shared" si="0"/>
        <v>0</v>
      </c>
      <c r="K125" s="122" t="s">
        <v>134</v>
      </c>
      <c r="L125" s="30"/>
      <c r="M125" s="127" t="s">
        <v>3</v>
      </c>
      <c r="N125" s="128" t="s">
        <v>45</v>
      </c>
      <c r="P125" s="116">
        <f t="shared" si="1"/>
        <v>0</v>
      </c>
      <c r="Q125" s="116">
        <v>0</v>
      </c>
      <c r="R125" s="116">
        <f t="shared" si="2"/>
        <v>0</v>
      </c>
      <c r="S125" s="116">
        <v>0</v>
      </c>
      <c r="T125" s="117">
        <f t="shared" si="3"/>
        <v>0</v>
      </c>
      <c r="AR125" s="118" t="s">
        <v>82</v>
      </c>
      <c r="AT125" s="118" t="s">
        <v>139</v>
      </c>
      <c r="AU125" s="118" t="s">
        <v>82</v>
      </c>
      <c r="AY125" s="15" t="s">
        <v>136</v>
      </c>
      <c r="BE125" s="119">
        <f t="shared" si="4"/>
        <v>0</v>
      </c>
      <c r="BF125" s="119">
        <f t="shared" si="5"/>
        <v>0</v>
      </c>
      <c r="BG125" s="119">
        <f t="shared" si="6"/>
        <v>0</v>
      </c>
      <c r="BH125" s="119">
        <f t="shared" si="7"/>
        <v>0</v>
      </c>
      <c r="BI125" s="119">
        <f t="shared" si="8"/>
        <v>0</v>
      </c>
      <c r="BJ125" s="15" t="s">
        <v>82</v>
      </c>
      <c r="BK125" s="119">
        <f t="shared" si="9"/>
        <v>0</v>
      </c>
      <c r="BL125" s="15" t="s">
        <v>82</v>
      </c>
      <c r="BM125" s="118" t="s">
        <v>453</v>
      </c>
    </row>
    <row r="126" spans="2:65" s="1" customFormat="1" ht="55.5" customHeight="1">
      <c r="B126" s="105"/>
      <c r="C126" s="120" t="s">
        <v>306</v>
      </c>
      <c r="D126" s="120" t="s">
        <v>139</v>
      </c>
      <c r="E126" s="121" t="s">
        <v>454</v>
      </c>
      <c r="F126" s="122" t="s">
        <v>455</v>
      </c>
      <c r="G126" s="123" t="s">
        <v>150</v>
      </c>
      <c r="H126" s="124">
        <v>1</v>
      </c>
      <c r="I126" s="125"/>
      <c r="J126" s="126">
        <f t="shared" si="0"/>
        <v>0</v>
      </c>
      <c r="K126" s="122" t="s">
        <v>134</v>
      </c>
      <c r="L126" s="30"/>
      <c r="M126" s="127" t="s">
        <v>3</v>
      </c>
      <c r="N126" s="128" t="s">
        <v>45</v>
      </c>
      <c r="P126" s="116">
        <f t="shared" si="1"/>
        <v>0</v>
      </c>
      <c r="Q126" s="116">
        <v>0</v>
      </c>
      <c r="R126" s="116">
        <f t="shared" si="2"/>
        <v>0</v>
      </c>
      <c r="S126" s="116">
        <v>0</v>
      </c>
      <c r="T126" s="117">
        <f t="shared" si="3"/>
        <v>0</v>
      </c>
      <c r="AR126" s="118" t="s">
        <v>82</v>
      </c>
      <c r="AT126" s="118" t="s">
        <v>139</v>
      </c>
      <c r="AU126" s="118" t="s">
        <v>82</v>
      </c>
      <c r="AY126" s="15" t="s">
        <v>136</v>
      </c>
      <c r="BE126" s="119">
        <f t="shared" si="4"/>
        <v>0</v>
      </c>
      <c r="BF126" s="119">
        <f t="shared" si="5"/>
        <v>0</v>
      </c>
      <c r="BG126" s="119">
        <f t="shared" si="6"/>
        <v>0</v>
      </c>
      <c r="BH126" s="119">
        <f t="shared" si="7"/>
        <v>0</v>
      </c>
      <c r="BI126" s="119">
        <f t="shared" si="8"/>
        <v>0</v>
      </c>
      <c r="BJ126" s="15" t="s">
        <v>82</v>
      </c>
      <c r="BK126" s="119">
        <f t="shared" si="9"/>
        <v>0</v>
      </c>
      <c r="BL126" s="15" t="s">
        <v>82</v>
      </c>
      <c r="BM126" s="118" t="s">
        <v>456</v>
      </c>
    </row>
    <row r="127" spans="2:65" s="1" customFormat="1" ht="21.75" customHeight="1">
      <c r="B127" s="105"/>
      <c r="C127" s="120" t="s">
        <v>311</v>
      </c>
      <c r="D127" s="120" t="s">
        <v>139</v>
      </c>
      <c r="E127" s="121" t="s">
        <v>457</v>
      </c>
      <c r="F127" s="122" t="s">
        <v>458</v>
      </c>
      <c r="G127" s="123" t="s">
        <v>150</v>
      </c>
      <c r="H127" s="124">
        <v>1</v>
      </c>
      <c r="I127" s="125"/>
      <c r="J127" s="126">
        <f t="shared" si="0"/>
        <v>0</v>
      </c>
      <c r="K127" s="122" t="s">
        <v>134</v>
      </c>
      <c r="L127" s="30"/>
      <c r="M127" s="127" t="s">
        <v>3</v>
      </c>
      <c r="N127" s="128" t="s">
        <v>45</v>
      </c>
      <c r="P127" s="116">
        <f t="shared" si="1"/>
        <v>0</v>
      </c>
      <c r="Q127" s="116">
        <v>0</v>
      </c>
      <c r="R127" s="116">
        <f t="shared" si="2"/>
        <v>0</v>
      </c>
      <c r="S127" s="116">
        <v>0</v>
      </c>
      <c r="T127" s="117">
        <f t="shared" si="3"/>
        <v>0</v>
      </c>
      <c r="AR127" s="118" t="s">
        <v>82</v>
      </c>
      <c r="AT127" s="118" t="s">
        <v>139</v>
      </c>
      <c r="AU127" s="118" t="s">
        <v>82</v>
      </c>
      <c r="AY127" s="15" t="s">
        <v>136</v>
      </c>
      <c r="BE127" s="119">
        <f t="shared" si="4"/>
        <v>0</v>
      </c>
      <c r="BF127" s="119">
        <f t="shared" si="5"/>
        <v>0</v>
      </c>
      <c r="BG127" s="119">
        <f t="shared" si="6"/>
        <v>0</v>
      </c>
      <c r="BH127" s="119">
        <f t="shared" si="7"/>
        <v>0</v>
      </c>
      <c r="BI127" s="119">
        <f t="shared" si="8"/>
        <v>0</v>
      </c>
      <c r="BJ127" s="15" t="s">
        <v>82</v>
      </c>
      <c r="BK127" s="119">
        <f t="shared" si="9"/>
        <v>0</v>
      </c>
      <c r="BL127" s="15" t="s">
        <v>82</v>
      </c>
      <c r="BM127" s="118" t="s">
        <v>459</v>
      </c>
    </row>
    <row r="128" spans="2:65" s="1" customFormat="1" ht="62.85" customHeight="1">
      <c r="B128" s="105"/>
      <c r="C128" s="120" t="s">
        <v>315</v>
      </c>
      <c r="D128" s="120" t="s">
        <v>139</v>
      </c>
      <c r="E128" s="121" t="s">
        <v>460</v>
      </c>
      <c r="F128" s="122" t="s">
        <v>461</v>
      </c>
      <c r="G128" s="123" t="s">
        <v>150</v>
      </c>
      <c r="H128" s="124">
        <v>1</v>
      </c>
      <c r="I128" s="125"/>
      <c r="J128" s="126">
        <f t="shared" si="0"/>
        <v>0</v>
      </c>
      <c r="K128" s="122" t="s">
        <v>134</v>
      </c>
      <c r="L128" s="30"/>
      <c r="M128" s="127" t="s">
        <v>3</v>
      </c>
      <c r="N128" s="128" t="s">
        <v>45</v>
      </c>
      <c r="P128" s="116">
        <f t="shared" si="1"/>
        <v>0</v>
      </c>
      <c r="Q128" s="116">
        <v>0</v>
      </c>
      <c r="R128" s="116">
        <f t="shared" si="2"/>
        <v>0</v>
      </c>
      <c r="S128" s="116">
        <v>0</v>
      </c>
      <c r="T128" s="117">
        <f t="shared" si="3"/>
        <v>0</v>
      </c>
      <c r="AR128" s="118" t="s">
        <v>82</v>
      </c>
      <c r="AT128" s="118" t="s">
        <v>139</v>
      </c>
      <c r="AU128" s="118" t="s">
        <v>82</v>
      </c>
      <c r="AY128" s="15" t="s">
        <v>136</v>
      </c>
      <c r="BE128" s="119">
        <f t="shared" si="4"/>
        <v>0</v>
      </c>
      <c r="BF128" s="119">
        <f t="shared" si="5"/>
        <v>0</v>
      </c>
      <c r="BG128" s="119">
        <f t="shared" si="6"/>
        <v>0</v>
      </c>
      <c r="BH128" s="119">
        <f t="shared" si="7"/>
        <v>0</v>
      </c>
      <c r="BI128" s="119">
        <f t="shared" si="8"/>
        <v>0</v>
      </c>
      <c r="BJ128" s="15" t="s">
        <v>82</v>
      </c>
      <c r="BK128" s="119">
        <f t="shared" si="9"/>
        <v>0</v>
      </c>
      <c r="BL128" s="15" t="s">
        <v>82</v>
      </c>
      <c r="BM128" s="118" t="s">
        <v>462</v>
      </c>
    </row>
    <row r="129" spans="2:65" s="1" customFormat="1" ht="24.2" customHeight="1">
      <c r="B129" s="105"/>
      <c r="C129" s="120" t="s">
        <v>319</v>
      </c>
      <c r="D129" s="120" t="s">
        <v>139</v>
      </c>
      <c r="E129" s="121" t="s">
        <v>463</v>
      </c>
      <c r="F129" s="122" t="s">
        <v>464</v>
      </c>
      <c r="G129" s="123" t="s">
        <v>150</v>
      </c>
      <c r="H129" s="124">
        <v>1</v>
      </c>
      <c r="I129" s="125"/>
      <c r="J129" s="126">
        <f t="shared" si="0"/>
        <v>0</v>
      </c>
      <c r="K129" s="122" t="s">
        <v>134</v>
      </c>
      <c r="L129" s="30"/>
      <c r="M129" s="129" t="s">
        <v>3</v>
      </c>
      <c r="N129" s="130" t="s">
        <v>45</v>
      </c>
      <c r="O129" s="131"/>
      <c r="P129" s="132">
        <f t="shared" si="1"/>
        <v>0</v>
      </c>
      <c r="Q129" s="132">
        <v>0</v>
      </c>
      <c r="R129" s="132">
        <f t="shared" si="2"/>
        <v>0</v>
      </c>
      <c r="S129" s="132">
        <v>0</v>
      </c>
      <c r="T129" s="133">
        <f t="shared" si="3"/>
        <v>0</v>
      </c>
      <c r="AR129" s="118" t="s">
        <v>82</v>
      </c>
      <c r="AT129" s="118" t="s">
        <v>139</v>
      </c>
      <c r="AU129" s="118" t="s">
        <v>82</v>
      </c>
      <c r="AY129" s="15" t="s">
        <v>136</v>
      </c>
      <c r="BE129" s="119">
        <f t="shared" si="4"/>
        <v>0</v>
      </c>
      <c r="BF129" s="119">
        <f t="shared" si="5"/>
        <v>0</v>
      </c>
      <c r="BG129" s="119">
        <f t="shared" si="6"/>
        <v>0</v>
      </c>
      <c r="BH129" s="119">
        <f t="shared" si="7"/>
        <v>0</v>
      </c>
      <c r="BI129" s="119">
        <f t="shared" si="8"/>
        <v>0</v>
      </c>
      <c r="BJ129" s="15" t="s">
        <v>82</v>
      </c>
      <c r="BK129" s="119">
        <f t="shared" si="9"/>
        <v>0</v>
      </c>
      <c r="BL129" s="15" t="s">
        <v>82</v>
      </c>
      <c r="BM129" s="118" t="s">
        <v>465</v>
      </c>
    </row>
    <row r="130" spans="2:65" s="1" customFormat="1" ht="6.95" customHeight="1"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30"/>
    </row>
  </sheetData>
  <autoFilter ref="C79:K129" xr:uid="{00000000-0009-0000-0000-000006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9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7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5" t="s">
        <v>103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110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86" t="str">
        <f>'Rekapitulace stavby'!K6</f>
        <v>Oprava DŘT v žst. Bohumín</v>
      </c>
      <c r="F7" s="287"/>
      <c r="G7" s="287"/>
      <c r="H7" s="287"/>
      <c r="L7" s="18"/>
    </row>
    <row r="8" spans="2:46" s="1" customFormat="1" ht="12" customHeight="1">
      <c r="B8" s="30"/>
      <c r="D8" s="25" t="s">
        <v>111</v>
      </c>
      <c r="L8" s="30"/>
    </row>
    <row r="9" spans="2:46" s="1" customFormat="1" ht="16.5" customHeight="1">
      <c r="B9" s="30"/>
      <c r="E9" s="276" t="s">
        <v>488</v>
      </c>
      <c r="F9" s="285"/>
      <c r="G9" s="285"/>
      <c r="H9" s="28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3</v>
      </c>
      <c r="I11" s="25" t="s">
        <v>19</v>
      </c>
      <c r="J11" s="23" t="s">
        <v>3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47" t="str">
        <f>'Rekapitulace stavby'!AN8</f>
        <v>9. 1. 2023</v>
      </c>
      <c r="L12" s="30"/>
    </row>
    <row r="13" spans="2:46" s="1" customFormat="1" ht="10.7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88" t="str">
        <f>'Rekapitulace stavby'!E14</f>
        <v>Vyplň údaj</v>
      </c>
      <c r="F18" s="259"/>
      <c r="G18" s="259"/>
      <c r="H18" s="259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37</v>
      </c>
      <c r="I23" s="25" t="s">
        <v>25</v>
      </c>
      <c r="J23" s="23" t="s">
        <v>3</v>
      </c>
      <c r="L23" s="30"/>
    </row>
    <row r="24" spans="2:12" s="1" customFormat="1" ht="18" customHeight="1">
      <c r="B24" s="30"/>
      <c r="E24" s="23" t="s">
        <v>34</v>
      </c>
      <c r="I24" s="25" t="s">
        <v>28</v>
      </c>
      <c r="J24" s="23" t="s">
        <v>3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38</v>
      </c>
      <c r="L26" s="30"/>
    </row>
    <row r="27" spans="2:12" s="7" customFormat="1" ht="47.25" customHeight="1">
      <c r="B27" s="84"/>
      <c r="E27" s="263" t="s">
        <v>39</v>
      </c>
      <c r="F27" s="263"/>
      <c r="G27" s="263"/>
      <c r="H27" s="263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40</v>
      </c>
      <c r="J30" s="61">
        <f>ROUND(J79, 2)</f>
        <v>0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>
      <c r="B33" s="30"/>
      <c r="D33" s="50" t="s">
        <v>44</v>
      </c>
      <c r="E33" s="25" t="s">
        <v>45</v>
      </c>
      <c r="F33" s="86">
        <f>ROUND((SUM(BE79:BE97)),  2)</f>
        <v>0</v>
      </c>
      <c r="I33" s="87">
        <v>0.21</v>
      </c>
      <c r="J33" s="86">
        <f>ROUND(((SUM(BE79:BE97))*I33),  2)</f>
        <v>0</v>
      </c>
      <c r="L33" s="30"/>
    </row>
    <row r="34" spans="2:12" s="1" customFormat="1" ht="14.45" customHeight="1">
      <c r="B34" s="30"/>
      <c r="E34" s="25" t="s">
        <v>46</v>
      </c>
      <c r="F34" s="86">
        <f>ROUND((SUM(BF79:BF97)),  2)</f>
        <v>0</v>
      </c>
      <c r="I34" s="87">
        <v>0.15</v>
      </c>
      <c r="J34" s="86">
        <f>ROUND(((SUM(BF79:BF97))*I34),  2)</f>
        <v>0</v>
      </c>
      <c r="L34" s="30"/>
    </row>
    <row r="35" spans="2:12" s="1" customFormat="1" ht="14.45" hidden="1" customHeight="1">
      <c r="B35" s="30"/>
      <c r="E35" s="25" t="s">
        <v>47</v>
      </c>
      <c r="F35" s="86">
        <f>ROUND((SUM(BG79:BG97)),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48</v>
      </c>
      <c r="F36" s="86">
        <f>ROUND((SUM(BH79:BH97)),  2)</f>
        <v>0</v>
      </c>
      <c r="I36" s="87">
        <v>0.15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49</v>
      </c>
      <c r="F37" s="86">
        <f>ROUND((SUM(BI79:BI97)),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50</v>
      </c>
      <c r="E39" s="52"/>
      <c r="F39" s="52"/>
      <c r="G39" s="90" t="s">
        <v>51</v>
      </c>
      <c r="H39" s="91" t="s">
        <v>52</v>
      </c>
      <c r="I39" s="52"/>
      <c r="J39" s="92">
        <f>SUM(J30:J37)</f>
        <v>0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113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86" t="str">
        <f>E7</f>
        <v>Oprava DŘT v žst. Bohumín</v>
      </c>
      <c r="F48" s="287"/>
      <c r="G48" s="287"/>
      <c r="H48" s="287"/>
      <c r="L48" s="30"/>
    </row>
    <row r="49" spans="2:47" s="1" customFormat="1" ht="12" customHeight="1">
      <c r="B49" s="30"/>
      <c r="C49" s="25" t="s">
        <v>111</v>
      </c>
      <c r="L49" s="30"/>
    </row>
    <row r="50" spans="2:47" s="1" customFormat="1" ht="16.5" customHeight="1">
      <c r="B50" s="30"/>
      <c r="E50" s="276" t="str">
        <f>E9</f>
        <v>PS07 - Trafostanice T5 Bohumín - Komunikace</v>
      </c>
      <c r="F50" s="285"/>
      <c r="G50" s="285"/>
      <c r="H50" s="285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20</v>
      </c>
      <c r="F52" s="23" t="str">
        <f>F12</f>
        <v xml:space="preserve"> </v>
      </c>
      <c r="I52" s="25" t="s">
        <v>22</v>
      </c>
      <c r="J52" s="47" t="str">
        <f>IF(J12="","",J12)</f>
        <v>9. 1. 2023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>Správa železnic, s.o.</v>
      </c>
      <c r="I54" s="25" t="s">
        <v>32</v>
      </c>
      <c r="J54" s="28" t="str">
        <f>E21</f>
        <v>Petr Kudělka</v>
      </c>
      <c r="L54" s="30"/>
    </row>
    <row r="55" spans="2:47" s="1" customFormat="1" ht="15.2" customHeight="1">
      <c r="B55" s="30"/>
      <c r="C55" s="25" t="s">
        <v>30</v>
      </c>
      <c r="F55" s="23" t="str">
        <f>IF(E18="","",E18)</f>
        <v>Vyplň údaj</v>
      </c>
      <c r="I55" s="25" t="s">
        <v>37</v>
      </c>
      <c r="J55" s="28" t="str">
        <f>E24</f>
        <v>Petr Kudělka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114</v>
      </c>
      <c r="D57" s="88"/>
      <c r="E57" s="88"/>
      <c r="F57" s="88"/>
      <c r="G57" s="88"/>
      <c r="H57" s="88"/>
      <c r="I57" s="88"/>
      <c r="J57" s="95" t="s">
        <v>115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7" customHeight="1">
      <c r="B59" s="30"/>
      <c r="C59" s="96" t="s">
        <v>72</v>
      </c>
      <c r="J59" s="61">
        <f>J79</f>
        <v>0</v>
      </c>
      <c r="L59" s="30"/>
      <c r="AU59" s="15" t="s">
        <v>116</v>
      </c>
    </row>
    <row r="60" spans="2:47" s="1" customFormat="1" ht="21.75" customHeight="1">
      <c r="B60" s="30"/>
      <c r="L60" s="30"/>
    </row>
    <row r="61" spans="2:47" s="1" customFormat="1" ht="6.95" customHeight="1"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30"/>
    </row>
    <row r="65" spans="2:65" s="1" customFormat="1" ht="6.95" customHeight="1"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30"/>
    </row>
    <row r="66" spans="2:65" s="1" customFormat="1" ht="24.95" customHeight="1">
      <c r="B66" s="30"/>
      <c r="C66" s="19" t="s">
        <v>117</v>
      </c>
      <c r="L66" s="30"/>
    </row>
    <row r="67" spans="2:65" s="1" customFormat="1" ht="6.95" customHeight="1">
      <c r="B67" s="30"/>
      <c r="L67" s="30"/>
    </row>
    <row r="68" spans="2:65" s="1" customFormat="1" ht="12" customHeight="1">
      <c r="B68" s="30"/>
      <c r="C68" s="25" t="s">
        <v>17</v>
      </c>
      <c r="L68" s="30"/>
    </row>
    <row r="69" spans="2:65" s="1" customFormat="1" ht="16.5" customHeight="1">
      <c r="B69" s="30"/>
      <c r="E69" s="286" t="str">
        <f>E7</f>
        <v>Oprava DŘT v žst. Bohumín</v>
      </c>
      <c r="F69" s="287"/>
      <c r="G69" s="287"/>
      <c r="H69" s="287"/>
      <c r="L69" s="30"/>
    </row>
    <row r="70" spans="2:65" s="1" customFormat="1" ht="12" customHeight="1">
      <c r="B70" s="30"/>
      <c r="C70" s="25" t="s">
        <v>111</v>
      </c>
      <c r="L70" s="30"/>
    </row>
    <row r="71" spans="2:65" s="1" customFormat="1" ht="16.5" customHeight="1">
      <c r="B71" s="30"/>
      <c r="E71" s="276" t="str">
        <f>E9</f>
        <v>PS07 - Trafostanice T5 Bohumín - Komunikace</v>
      </c>
      <c r="F71" s="285"/>
      <c r="G71" s="285"/>
      <c r="H71" s="285"/>
      <c r="L71" s="30"/>
    </row>
    <row r="72" spans="2:65" s="1" customFormat="1" ht="6.95" customHeight="1">
      <c r="B72" s="30"/>
      <c r="L72" s="30"/>
    </row>
    <row r="73" spans="2:65" s="1" customFormat="1" ht="12" customHeight="1">
      <c r="B73" s="30"/>
      <c r="C73" s="25" t="s">
        <v>20</v>
      </c>
      <c r="F73" s="23" t="str">
        <f>F12</f>
        <v xml:space="preserve"> </v>
      </c>
      <c r="I73" s="25" t="s">
        <v>22</v>
      </c>
      <c r="J73" s="47" t="str">
        <f>IF(J12="","",J12)</f>
        <v>9. 1. 2023</v>
      </c>
      <c r="L73" s="30"/>
    </row>
    <row r="74" spans="2:65" s="1" customFormat="1" ht="6.95" customHeight="1">
      <c r="B74" s="30"/>
      <c r="L74" s="30"/>
    </row>
    <row r="75" spans="2:65" s="1" customFormat="1" ht="15.2" customHeight="1">
      <c r="B75" s="30"/>
      <c r="C75" s="25" t="s">
        <v>24</v>
      </c>
      <c r="F75" s="23" t="str">
        <f>E15</f>
        <v>Správa železnic, s.o.</v>
      </c>
      <c r="I75" s="25" t="s">
        <v>32</v>
      </c>
      <c r="J75" s="28" t="str">
        <f>E21</f>
        <v>Petr Kudělka</v>
      </c>
      <c r="L75" s="30"/>
    </row>
    <row r="76" spans="2:65" s="1" customFormat="1" ht="15.2" customHeight="1">
      <c r="B76" s="30"/>
      <c r="C76" s="25" t="s">
        <v>30</v>
      </c>
      <c r="F76" s="23" t="str">
        <f>IF(E18="","",E18)</f>
        <v>Vyplň údaj</v>
      </c>
      <c r="I76" s="25" t="s">
        <v>37</v>
      </c>
      <c r="J76" s="28" t="str">
        <f>E24</f>
        <v>Petr Kudělka</v>
      </c>
      <c r="L76" s="30"/>
    </row>
    <row r="77" spans="2:65" s="1" customFormat="1" ht="10.35" customHeight="1">
      <c r="B77" s="30"/>
      <c r="L77" s="30"/>
    </row>
    <row r="78" spans="2:65" s="8" customFormat="1" ht="29.25" customHeight="1">
      <c r="B78" s="97"/>
      <c r="C78" s="98" t="s">
        <v>118</v>
      </c>
      <c r="D78" s="99" t="s">
        <v>59</v>
      </c>
      <c r="E78" s="99" t="s">
        <v>55</v>
      </c>
      <c r="F78" s="99" t="s">
        <v>56</v>
      </c>
      <c r="G78" s="99" t="s">
        <v>119</v>
      </c>
      <c r="H78" s="99" t="s">
        <v>120</v>
      </c>
      <c r="I78" s="99" t="s">
        <v>121</v>
      </c>
      <c r="J78" s="99" t="s">
        <v>115</v>
      </c>
      <c r="K78" s="100" t="s">
        <v>122</v>
      </c>
      <c r="L78" s="97"/>
      <c r="M78" s="54" t="s">
        <v>3</v>
      </c>
      <c r="N78" s="55" t="s">
        <v>44</v>
      </c>
      <c r="O78" s="55" t="s">
        <v>123</v>
      </c>
      <c r="P78" s="55" t="s">
        <v>124</v>
      </c>
      <c r="Q78" s="55" t="s">
        <v>125</v>
      </c>
      <c r="R78" s="55" t="s">
        <v>126</v>
      </c>
      <c r="S78" s="55" t="s">
        <v>127</v>
      </c>
      <c r="T78" s="56" t="s">
        <v>128</v>
      </c>
    </row>
    <row r="79" spans="2:65" s="1" customFormat="1" ht="22.7" customHeight="1">
      <c r="B79" s="30"/>
      <c r="C79" s="59" t="s">
        <v>129</v>
      </c>
      <c r="J79" s="101">
        <f>BK79</f>
        <v>0</v>
      </c>
      <c r="L79" s="30"/>
      <c r="M79" s="57"/>
      <c r="N79" s="48"/>
      <c r="O79" s="48"/>
      <c r="P79" s="102">
        <f>SUM(P80:P97)</f>
        <v>0</v>
      </c>
      <c r="Q79" s="48"/>
      <c r="R79" s="102">
        <f>SUM(R80:R97)</f>
        <v>0</v>
      </c>
      <c r="S79" s="48"/>
      <c r="T79" s="103">
        <f>SUM(T80:T97)</f>
        <v>0</v>
      </c>
      <c r="AT79" s="15" t="s">
        <v>73</v>
      </c>
      <c r="AU79" s="15" t="s">
        <v>116</v>
      </c>
      <c r="BK79" s="104">
        <f>SUM(BK80:BK97)</f>
        <v>0</v>
      </c>
    </row>
    <row r="80" spans="2:65" s="1" customFormat="1" ht="24.2" customHeight="1">
      <c r="B80" s="105"/>
      <c r="C80" s="106" t="s">
        <v>82</v>
      </c>
      <c r="D80" s="106" t="s">
        <v>130</v>
      </c>
      <c r="E80" s="107" t="s">
        <v>207</v>
      </c>
      <c r="F80" s="108" t="s">
        <v>208</v>
      </c>
      <c r="G80" s="109" t="s">
        <v>133</v>
      </c>
      <c r="H80" s="110">
        <v>200</v>
      </c>
      <c r="I80" s="111"/>
      <c r="J80" s="112">
        <f t="shared" ref="J80:J97" si="0">ROUND(I80*H80,2)</f>
        <v>0</v>
      </c>
      <c r="K80" s="108" t="s">
        <v>134</v>
      </c>
      <c r="L80" s="113"/>
      <c r="M80" s="114" t="s">
        <v>3</v>
      </c>
      <c r="N80" s="115" t="s">
        <v>45</v>
      </c>
      <c r="P80" s="116">
        <f t="shared" ref="P80:P97" si="1">O80*H80</f>
        <v>0</v>
      </c>
      <c r="Q80" s="116">
        <v>0</v>
      </c>
      <c r="R80" s="116">
        <f t="shared" ref="R80:R97" si="2">Q80*H80</f>
        <v>0</v>
      </c>
      <c r="S80" s="116">
        <v>0</v>
      </c>
      <c r="T80" s="117">
        <f t="shared" ref="T80:T97" si="3">S80*H80</f>
        <v>0</v>
      </c>
      <c r="AR80" s="118" t="s">
        <v>135</v>
      </c>
      <c r="AT80" s="118" t="s">
        <v>130</v>
      </c>
      <c r="AU80" s="118" t="s">
        <v>74</v>
      </c>
      <c r="AY80" s="15" t="s">
        <v>136</v>
      </c>
      <c r="BE80" s="119">
        <f t="shared" ref="BE80:BE97" si="4">IF(N80="základní",J80,0)</f>
        <v>0</v>
      </c>
      <c r="BF80" s="119">
        <f t="shared" ref="BF80:BF97" si="5">IF(N80="snížená",J80,0)</f>
        <v>0</v>
      </c>
      <c r="BG80" s="119">
        <f t="shared" ref="BG80:BG97" si="6">IF(N80="zákl. přenesená",J80,0)</f>
        <v>0</v>
      </c>
      <c r="BH80" s="119">
        <f t="shared" ref="BH80:BH97" si="7">IF(N80="sníž. přenesená",J80,0)</f>
        <v>0</v>
      </c>
      <c r="BI80" s="119">
        <f t="shared" ref="BI80:BI97" si="8">IF(N80="nulová",J80,0)</f>
        <v>0</v>
      </c>
      <c r="BJ80" s="15" t="s">
        <v>82</v>
      </c>
      <c r="BK80" s="119">
        <f t="shared" ref="BK80:BK97" si="9">ROUND(I80*H80,2)</f>
        <v>0</v>
      </c>
      <c r="BL80" s="15" t="s">
        <v>137</v>
      </c>
      <c r="BM80" s="118" t="s">
        <v>209</v>
      </c>
    </row>
    <row r="81" spans="2:65" s="1" customFormat="1" ht="21.75" customHeight="1">
      <c r="B81" s="105"/>
      <c r="C81" s="106" t="s">
        <v>84</v>
      </c>
      <c r="D81" s="106" t="s">
        <v>130</v>
      </c>
      <c r="E81" s="107" t="s">
        <v>211</v>
      </c>
      <c r="F81" s="108" t="s">
        <v>212</v>
      </c>
      <c r="G81" s="109" t="s">
        <v>150</v>
      </c>
      <c r="H81" s="110">
        <v>4</v>
      </c>
      <c r="I81" s="111"/>
      <c r="J81" s="112">
        <f t="shared" si="0"/>
        <v>0</v>
      </c>
      <c r="K81" s="108" t="s">
        <v>134</v>
      </c>
      <c r="L81" s="113"/>
      <c r="M81" s="114" t="s">
        <v>3</v>
      </c>
      <c r="N81" s="115" t="s">
        <v>45</v>
      </c>
      <c r="P81" s="116">
        <f t="shared" si="1"/>
        <v>0</v>
      </c>
      <c r="Q81" s="116">
        <v>0</v>
      </c>
      <c r="R81" s="116">
        <f t="shared" si="2"/>
        <v>0</v>
      </c>
      <c r="S81" s="116">
        <v>0</v>
      </c>
      <c r="T81" s="117">
        <f t="shared" si="3"/>
        <v>0</v>
      </c>
      <c r="AR81" s="118" t="s">
        <v>135</v>
      </c>
      <c r="AT81" s="118" t="s">
        <v>130</v>
      </c>
      <c r="AU81" s="118" t="s">
        <v>74</v>
      </c>
      <c r="AY81" s="15" t="s">
        <v>136</v>
      </c>
      <c r="BE81" s="119">
        <f t="shared" si="4"/>
        <v>0</v>
      </c>
      <c r="BF81" s="119">
        <f t="shared" si="5"/>
        <v>0</v>
      </c>
      <c r="BG81" s="119">
        <f t="shared" si="6"/>
        <v>0</v>
      </c>
      <c r="BH81" s="119">
        <f t="shared" si="7"/>
        <v>0</v>
      </c>
      <c r="BI81" s="119">
        <f t="shared" si="8"/>
        <v>0</v>
      </c>
      <c r="BJ81" s="15" t="s">
        <v>82</v>
      </c>
      <c r="BK81" s="119">
        <f t="shared" si="9"/>
        <v>0</v>
      </c>
      <c r="BL81" s="15" t="s">
        <v>137</v>
      </c>
      <c r="BM81" s="118" t="s">
        <v>213</v>
      </c>
    </row>
    <row r="82" spans="2:65" s="1" customFormat="1" ht="37.700000000000003" customHeight="1">
      <c r="B82" s="105"/>
      <c r="C82" s="120" t="s">
        <v>144</v>
      </c>
      <c r="D82" s="120" t="s">
        <v>139</v>
      </c>
      <c r="E82" s="121" t="s">
        <v>214</v>
      </c>
      <c r="F82" s="122" t="s">
        <v>215</v>
      </c>
      <c r="G82" s="123" t="s">
        <v>133</v>
      </c>
      <c r="H82" s="124">
        <v>200</v>
      </c>
      <c r="I82" s="125"/>
      <c r="J82" s="126">
        <f t="shared" si="0"/>
        <v>0</v>
      </c>
      <c r="K82" s="122" t="s">
        <v>134</v>
      </c>
      <c r="L82" s="30"/>
      <c r="M82" s="127" t="s">
        <v>3</v>
      </c>
      <c r="N82" s="128" t="s">
        <v>45</v>
      </c>
      <c r="P82" s="116">
        <f t="shared" si="1"/>
        <v>0</v>
      </c>
      <c r="Q82" s="116">
        <v>0</v>
      </c>
      <c r="R82" s="116">
        <f t="shared" si="2"/>
        <v>0</v>
      </c>
      <c r="S82" s="116">
        <v>0</v>
      </c>
      <c r="T82" s="117">
        <f t="shared" si="3"/>
        <v>0</v>
      </c>
      <c r="AR82" s="118" t="s">
        <v>142</v>
      </c>
      <c r="AT82" s="118" t="s">
        <v>139</v>
      </c>
      <c r="AU82" s="118" t="s">
        <v>74</v>
      </c>
      <c r="AY82" s="15" t="s">
        <v>136</v>
      </c>
      <c r="BE82" s="119">
        <f t="shared" si="4"/>
        <v>0</v>
      </c>
      <c r="BF82" s="119">
        <f t="shared" si="5"/>
        <v>0</v>
      </c>
      <c r="BG82" s="119">
        <f t="shared" si="6"/>
        <v>0</v>
      </c>
      <c r="BH82" s="119">
        <f t="shared" si="7"/>
        <v>0</v>
      </c>
      <c r="BI82" s="119">
        <f t="shared" si="8"/>
        <v>0</v>
      </c>
      <c r="BJ82" s="15" t="s">
        <v>82</v>
      </c>
      <c r="BK82" s="119">
        <f t="shared" si="9"/>
        <v>0</v>
      </c>
      <c r="BL82" s="15" t="s">
        <v>142</v>
      </c>
      <c r="BM82" s="118" t="s">
        <v>216</v>
      </c>
    </row>
    <row r="83" spans="2:65" s="1" customFormat="1" ht="16.5" customHeight="1">
      <c r="B83" s="105"/>
      <c r="C83" s="106" t="s">
        <v>137</v>
      </c>
      <c r="D83" s="106" t="s">
        <v>130</v>
      </c>
      <c r="E83" s="107" t="s">
        <v>218</v>
      </c>
      <c r="F83" s="108" t="s">
        <v>219</v>
      </c>
      <c r="G83" s="109" t="s">
        <v>133</v>
      </c>
      <c r="H83" s="110">
        <v>220</v>
      </c>
      <c r="I83" s="111"/>
      <c r="J83" s="112">
        <f t="shared" si="0"/>
        <v>0</v>
      </c>
      <c r="K83" s="108" t="s">
        <v>134</v>
      </c>
      <c r="L83" s="113"/>
      <c r="M83" s="114" t="s">
        <v>3</v>
      </c>
      <c r="N83" s="115" t="s">
        <v>45</v>
      </c>
      <c r="P83" s="116">
        <f t="shared" si="1"/>
        <v>0</v>
      </c>
      <c r="Q83" s="116">
        <v>0</v>
      </c>
      <c r="R83" s="116">
        <f t="shared" si="2"/>
        <v>0</v>
      </c>
      <c r="S83" s="116">
        <v>0</v>
      </c>
      <c r="T83" s="117">
        <f t="shared" si="3"/>
        <v>0</v>
      </c>
      <c r="AR83" s="118" t="s">
        <v>142</v>
      </c>
      <c r="AT83" s="118" t="s">
        <v>130</v>
      </c>
      <c r="AU83" s="118" t="s">
        <v>74</v>
      </c>
      <c r="AY83" s="15" t="s">
        <v>136</v>
      </c>
      <c r="BE83" s="119">
        <f t="shared" si="4"/>
        <v>0</v>
      </c>
      <c r="BF83" s="119">
        <f t="shared" si="5"/>
        <v>0</v>
      </c>
      <c r="BG83" s="119">
        <f t="shared" si="6"/>
        <v>0</v>
      </c>
      <c r="BH83" s="119">
        <f t="shared" si="7"/>
        <v>0</v>
      </c>
      <c r="BI83" s="119">
        <f t="shared" si="8"/>
        <v>0</v>
      </c>
      <c r="BJ83" s="15" t="s">
        <v>82</v>
      </c>
      <c r="BK83" s="119">
        <f t="shared" si="9"/>
        <v>0</v>
      </c>
      <c r="BL83" s="15" t="s">
        <v>142</v>
      </c>
      <c r="BM83" s="118" t="s">
        <v>220</v>
      </c>
    </row>
    <row r="84" spans="2:65" s="1" customFormat="1" ht="33" customHeight="1">
      <c r="B84" s="105"/>
      <c r="C84" s="120" t="s">
        <v>152</v>
      </c>
      <c r="D84" s="120" t="s">
        <v>139</v>
      </c>
      <c r="E84" s="121" t="s">
        <v>222</v>
      </c>
      <c r="F84" s="122" t="s">
        <v>223</v>
      </c>
      <c r="G84" s="123" t="s">
        <v>133</v>
      </c>
      <c r="H84" s="124">
        <v>220</v>
      </c>
      <c r="I84" s="125"/>
      <c r="J84" s="126">
        <f t="shared" si="0"/>
        <v>0</v>
      </c>
      <c r="K84" s="122" t="s">
        <v>134</v>
      </c>
      <c r="L84" s="30"/>
      <c r="M84" s="127" t="s">
        <v>3</v>
      </c>
      <c r="N84" s="128" t="s">
        <v>45</v>
      </c>
      <c r="P84" s="116">
        <f t="shared" si="1"/>
        <v>0</v>
      </c>
      <c r="Q84" s="116">
        <v>0</v>
      </c>
      <c r="R84" s="116">
        <f t="shared" si="2"/>
        <v>0</v>
      </c>
      <c r="S84" s="116">
        <v>0</v>
      </c>
      <c r="T84" s="117">
        <f t="shared" si="3"/>
        <v>0</v>
      </c>
      <c r="AR84" s="118" t="s">
        <v>142</v>
      </c>
      <c r="AT84" s="118" t="s">
        <v>139</v>
      </c>
      <c r="AU84" s="118" t="s">
        <v>74</v>
      </c>
      <c r="AY84" s="15" t="s">
        <v>136</v>
      </c>
      <c r="BE84" s="119">
        <f t="shared" si="4"/>
        <v>0</v>
      </c>
      <c r="BF84" s="119">
        <f t="shared" si="5"/>
        <v>0</v>
      </c>
      <c r="BG84" s="119">
        <f t="shared" si="6"/>
        <v>0</v>
      </c>
      <c r="BH84" s="119">
        <f t="shared" si="7"/>
        <v>0</v>
      </c>
      <c r="BI84" s="119">
        <f t="shared" si="8"/>
        <v>0</v>
      </c>
      <c r="BJ84" s="15" t="s">
        <v>82</v>
      </c>
      <c r="BK84" s="119">
        <f t="shared" si="9"/>
        <v>0</v>
      </c>
      <c r="BL84" s="15" t="s">
        <v>142</v>
      </c>
      <c r="BM84" s="118" t="s">
        <v>224</v>
      </c>
    </row>
    <row r="85" spans="2:65" s="1" customFormat="1" ht="16.5" customHeight="1">
      <c r="B85" s="105"/>
      <c r="C85" s="106" t="s">
        <v>156</v>
      </c>
      <c r="D85" s="106" t="s">
        <v>130</v>
      </c>
      <c r="E85" s="107" t="s">
        <v>242</v>
      </c>
      <c r="F85" s="108" t="s">
        <v>243</v>
      </c>
      <c r="G85" s="109" t="s">
        <v>133</v>
      </c>
      <c r="H85" s="110">
        <v>20</v>
      </c>
      <c r="I85" s="111"/>
      <c r="J85" s="112">
        <f t="shared" si="0"/>
        <v>0</v>
      </c>
      <c r="K85" s="108" t="s">
        <v>134</v>
      </c>
      <c r="L85" s="113"/>
      <c r="M85" s="114" t="s">
        <v>3</v>
      </c>
      <c r="N85" s="115" t="s">
        <v>45</v>
      </c>
      <c r="P85" s="116">
        <f t="shared" si="1"/>
        <v>0</v>
      </c>
      <c r="Q85" s="116">
        <v>0</v>
      </c>
      <c r="R85" s="116">
        <f t="shared" si="2"/>
        <v>0</v>
      </c>
      <c r="S85" s="116">
        <v>0</v>
      </c>
      <c r="T85" s="117">
        <f t="shared" si="3"/>
        <v>0</v>
      </c>
      <c r="AR85" s="118" t="s">
        <v>142</v>
      </c>
      <c r="AT85" s="118" t="s">
        <v>130</v>
      </c>
      <c r="AU85" s="118" t="s">
        <v>74</v>
      </c>
      <c r="AY85" s="15" t="s">
        <v>136</v>
      </c>
      <c r="BE85" s="119">
        <f t="shared" si="4"/>
        <v>0</v>
      </c>
      <c r="BF85" s="119">
        <f t="shared" si="5"/>
        <v>0</v>
      </c>
      <c r="BG85" s="119">
        <f t="shared" si="6"/>
        <v>0</v>
      </c>
      <c r="BH85" s="119">
        <f t="shared" si="7"/>
        <v>0</v>
      </c>
      <c r="BI85" s="119">
        <f t="shared" si="8"/>
        <v>0</v>
      </c>
      <c r="BJ85" s="15" t="s">
        <v>82</v>
      </c>
      <c r="BK85" s="119">
        <f t="shared" si="9"/>
        <v>0</v>
      </c>
      <c r="BL85" s="15" t="s">
        <v>142</v>
      </c>
      <c r="BM85" s="118" t="s">
        <v>244</v>
      </c>
    </row>
    <row r="86" spans="2:65" s="1" customFormat="1" ht="16.5" customHeight="1">
      <c r="B86" s="105"/>
      <c r="C86" s="120" t="s">
        <v>160</v>
      </c>
      <c r="D86" s="120" t="s">
        <v>139</v>
      </c>
      <c r="E86" s="121" t="s">
        <v>246</v>
      </c>
      <c r="F86" s="122" t="s">
        <v>247</v>
      </c>
      <c r="G86" s="123" t="s">
        <v>133</v>
      </c>
      <c r="H86" s="124">
        <v>20</v>
      </c>
      <c r="I86" s="125"/>
      <c r="J86" s="126">
        <f t="shared" si="0"/>
        <v>0</v>
      </c>
      <c r="K86" s="122" t="s">
        <v>134</v>
      </c>
      <c r="L86" s="30"/>
      <c r="M86" s="127" t="s">
        <v>3</v>
      </c>
      <c r="N86" s="128" t="s">
        <v>45</v>
      </c>
      <c r="P86" s="116">
        <f t="shared" si="1"/>
        <v>0</v>
      </c>
      <c r="Q86" s="116">
        <v>0</v>
      </c>
      <c r="R86" s="116">
        <f t="shared" si="2"/>
        <v>0</v>
      </c>
      <c r="S86" s="116">
        <v>0</v>
      </c>
      <c r="T86" s="117">
        <f t="shared" si="3"/>
        <v>0</v>
      </c>
      <c r="AR86" s="118" t="s">
        <v>142</v>
      </c>
      <c r="AT86" s="118" t="s">
        <v>139</v>
      </c>
      <c r="AU86" s="118" t="s">
        <v>74</v>
      </c>
      <c r="AY86" s="15" t="s">
        <v>136</v>
      </c>
      <c r="BE86" s="119">
        <f t="shared" si="4"/>
        <v>0</v>
      </c>
      <c r="BF86" s="119">
        <f t="shared" si="5"/>
        <v>0</v>
      </c>
      <c r="BG86" s="119">
        <f t="shared" si="6"/>
        <v>0</v>
      </c>
      <c r="BH86" s="119">
        <f t="shared" si="7"/>
        <v>0</v>
      </c>
      <c r="BI86" s="119">
        <f t="shared" si="8"/>
        <v>0</v>
      </c>
      <c r="BJ86" s="15" t="s">
        <v>82</v>
      </c>
      <c r="BK86" s="119">
        <f t="shared" si="9"/>
        <v>0</v>
      </c>
      <c r="BL86" s="15" t="s">
        <v>142</v>
      </c>
      <c r="BM86" s="118" t="s">
        <v>248</v>
      </c>
    </row>
    <row r="87" spans="2:65" s="1" customFormat="1" ht="44.25" customHeight="1">
      <c r="B87" s="105"/>
      <c r="C87" s="120" t="s">
        <v>135</v>
      </c>
      <c r="D87" s="120" t="s">
        <v>139</v>
      </c>
      <c r="E87" s="121" t="s">
        <v>250</v>
      </c>
      <c r="F87" s="122" t="s">
        <v>251</v>
      </c>
      <c r="G87" s="123" t="s">
        <v>150</v>
      </c>
      <c r="H87" s="124">
        <v>2</v>
      </c>
      <c r="I87" s="125"/>
      <c r="J87" s="126">
        <f t="shared" si="0"/>
        <v>0</v>
      </c>
      <c r="K87" s="122" t="s">
        <v>134</v>
      </c>
      <c r="L87" s="30"/>
      <c r="M87" s="127" t="s">
        <v>3</v>
      </c>
      <c r="N87" s="128" t="s">
        <v>45</v>
      </c>
      <c r="P87" s="116">
        <f t="shared" si="1"/>
        <v>0</v>
      </c>
      <c r="Q87" s="116">
        <v>0</v>
      </c>
      <c r="R87" s="116">
        <f t="shared" si="2"/>
        <v>0</v>
      </c>
      <c r="S87" s="116">
        <v>0</v>
      </c>
      <c r="T87" s="117">
        <f t="shared" si="3"/>
        <v>0</v>
      </c>
      <c r="AR87" s="118" t="s">
        <v>142</v>
      </c>
      <c r="AT87" s="118" t="s">
        <v>139</v>
      </c>
      <c r="AU87" s="118" t="s">
        <v>74</v>
      </c>
      <c r="AY87" s="15" t="s">
        <v>136</v>
      </c>
      <c r="BE87" s="119">
        <f t="shared" si="4"/>
        <v>0</v>
      </c>
      <c r="BF87" s="119">
        <f t="shared" si="5"/>
        <v>0</v>
      </c>
      <c r="BG87" s="119">
        <f t="shared" si="6"/>
        <v>0</v>
      </c>
      <c r="BH87" s="119">
        <f t="shared" si="7"/>
        <v>0</v>
      </c>
      <c r="BI87" s="119">
        <f t="shared" si="8"/>
        <v>0</v>
      </c>
      <c r="BJ87" s="15" t="s">
        <v>82</v>
      </c>
      <c r="BK87" s="119">
        <f t="shared" si="9"/>
        <v>0</v>
      </c>
      <c r="BL87" s="15" t="s">
        <v>142</v>
      </c>
      <c r="BM87" s="118" t="s">
        <v>252</v>
      </c>
    </row>
    <row r="88" spans="2:65" s="1" customFormat="1" ht="16.5" customHeight="1">
      <c r="B88" s="105"/>
      <c r="C88" s="106" t="s">
        <v>167</v>
      </c>
      <c r="D88" s="106" t="s">
        <v>130</v>
      </c>
      <c r="E88" s="107" t="s">
        <v>254</v>
      </c>
      <c r="F88" s="108" t="s">
        <v>255</v>
      </c>
      <c r="G88" s="109" t="s">
        <v>256</v>
      </c>
      <c r="H88" s="110">
        <v>0.25</v>
      </c>
      <c r="I88" s="111"/>
      <c r="J88" s="112">
        <f t="shared" si="0"/>
        <v>0</v>
      </c>
      <c r="K88" s="108" t="s">
        <v>134</v>
      </c>
      <c r="L88" s="113"/>
      <c r="M88" s="114" t="s">
        <v>3</v>
      </c>
      <c r="N88" s="115" t="s">
        <v>45</v>
      </c>
      <c r="P88" s="116">
        <f t="shared" si="1"/>
        <v>0</v>
      </c>
      <c r="Q88" s="116">
        <v>0</v>
      </c>
      <c r="R88" s="116">
        <f t="shared" si="2"/>
        <v>0</v>
      </c>
      <c r="S88" s="116">
        <v>0</v>
      </c>
      <c r="T88" s="117">
        <f t="shared" si="3"/>
        <v>0</v>
      </c>
      <c r="AR88" s="118" t="s">
        <v>142</v>
      </c>
      <c r="AT88" s="118" t="s">
        <v>130</v>
      </c>
      <c r="AU88" s="118" t="s">
        <v>74</v>
      </c>
      <c r="AY88" s="15" t="s">
        <v>136</v>
      </c>
      <c r="BE88" s="119">
        <f t="shared" si="4"/>
        <v>0</v>
      </c>
      <c r="BF88" s="119">
        <f t="shared" si="5"/>
        <v>0</v>
      </c>
      <c r="BG88" s="119">
        <f t="shared" si="6"/>
        <v>0</v>
      </c>
      <c r="BH88" s="119">
        <f t="shared" si="7"/>
        <v>0</v>
      </c>
      <c r="BI88" s="119">
        <f t="shared" si="8"/>
        <v>0</v>
      </c>
      <c r="BJ88" s="15" t="s">
        <v>82</v>
      </c>
      <c r="BK88" s="119">
        <f t="shared" si="9"/>
        <v>0</v>
      </c>
      <c r="BL88" s="15" t="s">
        <v>142</v>
      </c>
      <c r="BM88" s="118" t="s">
        <v>257</v>
      </c>
    </row>
    <row r="89" spans="2:65" s="1" customFormat="1" ht="24.2" customHeight="1">
      <c r="B89" s="105"/>
      <c r="C89" s="120" t="s">
        <v>171</v>
      </c>
      <c r="D89" s="120" t="s">
        <v>139</v>
      </c>
      <c r="E89" s="121" t="s">
        <v>259</v>
      </c>
      <c r="F89" s="122" t="s">
        <v>260</v>
      </c>
      <c r="G89" s="123" t="s">
        <v>256</v>
      </c>
      <c r="H89" s="124">
        <v>0.25</v>
      </c>
      <c r="I89" s="125"/>
      <c r="J89" s="126">
        <f t="shared" si="0"/>
        <v>0</v>
      </c>
      <c r="K89" s="122" t="s">
        <v>134</v>
      </c>
      <c r="L89" s="30"/>
      <c r="M89" s="127" t="s">
        <v>3</v>
      </c>
      <c r="N89" s="128" t="s">
        <v>45</v>
      </c>
      <c r="P89" s="116">
        <f t="shared" si="1"/>
        <v>0</v>
      </c>
      <c r="Q89" s="116">
        <v>0</v>
      </c>
      <c r="R89" s="116">
        <f t="shared" si="2"/>
        <v>0</v>
      </c>
      <c r="S89" s="116">
        <v>0</v>
      </c>
      <c r="T89" s="117">
        <f t="shared" si="3"/>
        <v>0</v>
      </c>
      <c r="AR89" s="118" t="s">
        <v>142</v>
      </c>
      <c r="AT89" s="118" t="s">
        <v>139</v>
      </c>
      <c r="AU89" s="118" t="s">
        <v>74</v>
      </c>
      <c r="AY89" s="15" t="s">
        <v>136</v>
      </c>
      <c r="BE89" s="119">
        <f t="shared" si="4"/>
        <v>0</v>
      </c>
      <c r="BF89" s="119">
        <f t="shared" si="5"/>
        <v>0</v>
      </c>
      <c r="BG89" s="119">
        <f t="shared" si="6"/>
        <v>0</v>
      </c>
      <c r="BH89" s="119">
        <f t="shared" si="7"/>
        <v>0</v>
      </c>
      <c r="BI89" s="119">
        <f t="shared" si="8"/>
        <v>0</v>
      </c>
      <c r="BJ89" s="15" t="s">
        <v>82</v>
      </c>
      <c r="BK89" s="119">
        <f t="shared" si="9"/>
        <v>0</v>
      </c>
      <c r="BL89" s="15" t="s">
        <v>142</v>
      </c>
      <c r="BM89" s="118" t="s">
        <v>261</v>
      </c>
    </row>
    <row r="90" spans="2:65" s="1" customFormat="1" ht="21.75" customHeight="1">
      <c r="B90" s="105"/>
      <c r="C90" s="120" t="s">
        <v>175</v>
      </c>
      <c r="D90" s="120" t="s">
        <v>139</v>
      </c>
      <c r="E90" s="121" t="s">
        <v>263</v>
      </c>
      <c r="F90" s="122" t="s">
        <v>264</v>
      </c>
      <c r="G90" s="123" t="s">
        <v>150</v>
      </c>
      <c r="H90" s="124">
        <v>1</v>
      </c>
      <c r="I90" s="125"/>
      <c r="J90" s="126">
        <f t="shared" si="0"/>
        <v>0</v>
      </c>
      <c r="K90" s="122" t="s">
        <v>134</v>
      </c>
      <c r="L90" s="30"/>
      <c r="M90" s="127" t="s">
        <v>3</v>
      </c>
      <c r="N90" s="128" t="s">
        <v>45</v>
      </c>
      <c r="P90" s="116">
        <f t="shared" si="1"/>
        <v>0</v>
      </c>
      <c r="Q90" s="116">
        <v>0</v>
      </c>
      <c r="R90" s="116">
        <f t="shared" si="2"/>
        <v>0</v>
      </c>
      <c r="S90" s="116">
        <v>0</v>
      </c>
      <c r="T90" s="117">
        <f t="shared" si="3"/>
        <v>0</v>
      </c>
      <c r="AR90" s="118" t="s">
        <v>142</v>
      </c>
      <c r="AT90" s="118" t="s">
        <v>139</v>
      </c>
      <c r="AU90" s="118" t="s">
        <v>74</v>
      </c>
      <c r="AY90" s="15" t="s">
        <v>136</v>
      </c>
      <c r="BE90" s="119">
        <f t="shared" si="4"/>
        <v>0</v>
      </c>
      <c r="BF90" s="119">
        <f t="shared" si="5"/>
        <v>0</v>
      </c>
      <c r="BG90" s="119">
        <f t="shared" si="6"/>
        <v>0</v>
      </c>
      <c r="BH90" s="119">
        <f t="shared" si="7"/>
        <v>0</v>
      </c>
      <c r="BI90" s="119">
        <f t="shared" si="8"/>
        <v>0</v>
      </c>
      <c r="BJ90" s="15" t="s">
        <v>82</v>
      </c>
      <c r="BK90" s="119">
        <f t="shared" si="9"/>
        <v>0</v>
      </c>
      <c r="BL90" s="15" t="s">
        <v>142</v>
      </c>
      <c r="BM90" s="118" t="s">
        <v>265</v>
      </c>
    </row>
    <row r="91" spans="2:65" s="1" customFormat="1" ht="16.5" customHeight="1">
      <c r="B91" s="105"/>
      <c r="C91" s="120" t="s">
        <v>179</v>
      </c>
      <c r="D91" s="120" t="s">
        <v>139</v>
      </c>
      <c r="E91" s="121" t="s">
        <v>295</v>
      </c>
      <c r="F91" s="122" t="s">
        <v>296</v>
      </c>
      <c r="G91" s="123" t="s">
        <v>150</v>
      </c>
      <c r="H91" s="124">
        <v>1</v>
      </c>
      <c r="I91" s="125"/>
      <c r="J91" s="126">
        <f t="shared" si="0"/>
        <v>0</v>
      </c>
      <c r="K91" s="122" t="s">
        <v>134</v>
      </c>
      <c r="L91" s="30"/>
      <c r="M91" s="127" t="s">
        <v>3</v>
      </c>
      <c r="N91" s="128" t="s">
        <v>45</v>
      </c>
      <c r="P91" s="116">
        <f t="shared" si="1"/>
        <v>0</v>
      </c>
      <c r="Q91" s="116">
        <v>0</v>
      </c>
      <c r="R91" s="116">
        <f t="shared" si="2"/>
        <v>0</v>
      </c>
      <c r="S91" s="116">
        <v>0</v>
      </c>
      <c r="T91" s="117">
        <f t="shared" si="3"/>
        <v>0</v>
      </c>
      <c r="AR91" s="118" t="s">
        <v>142</v>
      </c>
      <c r="AT91" s="118" t="s">
        <v>139</v>
      </c>
      <c r="AU91" s="118" t="s">
        <v>74</v>
      </c>
      <c r="AY91" s="15" t="s">
        <v>136</v>
      </c>
      <c r="BE91" s="119">
        <f t="shared" si="4"/>
        <v>0</v>
      </c>
      <c r="BF91" s="119">
        <f t="shared" si="5"/>
        <v>0</v>
      </c>
      <c r="BG91" s="119">
        <f t="shared" si="6"/>
        <v>0</v>
      </c>
      <c r="BH91" s="119">
        <f t="shared" si="7"/>
        <v>0</v>
      </c>
      <c r="BI91" s="119">
        <f t="shared" si="8"/>
        <v>0</v>
      </c>
      <c r="BJ91" s="15" t="s">
        <v>82</v>
      </c>
      <c r="BK91" s="119">
        <f t="shared" si="9"/>
        <v>0</v>
      </c>
      <c r="BL91" s="15" t="s">
        <v>142</v>
      </c>
      <c r="BM91" s="118" t="s">
        <v>297</v>
      </c>
    </row>
    <row r="92" spans="2:65" s="1" customFormat="1" ht="24.2" customHeight="1">
      <c r="B92" s="105"/>
      <c r="C92" s="120" t="s">
        <v>183</v>
      </c>
      <c r="D92" s="120" t="s">
        <v>139</v>
      </c>
      <c r="E92" s="121" t="s">
        <v>303</v>
      </c>
      <c r="F92" s="122" t="s">
        <v>304</v>
      </c>
      <c r="G92" s="123" t="s">
        <v>150</v>
      </c>
      <c r="H92" s="124">
        <v>1</v>
      </c>
      <c r="I92" s="125"/>
      <c r="J92" s="126">
        <f t="shared" si="0"/>
        <v>0</v>
      </c>
      <c r="K92" s="122" t="s">
        <v>134</v>
      </c>
      <c r="L92" s="30"/>
      <c r="M92" s="127" t="s">
        <v>3</v>
      </c>
      <c r="N92" s="128" t="s">
        <v>45</v>
      </c>
      <c r="P92" s="116">
        <f t="shared" si="1"/>
        <v>0</v>
      </c>
      <c r="Q92" s="116">
        <v>0</v>
      </c>
      <c r="R92" s="116">
        <f t="shared" si="2"/>
        <v>0</v>
      </c>
      <c r="S92" s="116">
        <v>0</v>
      </c>
      <c r="T92" s="117">
        <f t="shared" si="3"/>
        <v>0</v>
      </c>
      <c r="AR92" s="118" t="s">
        <v>142</v>
      </c>
      <c r="AT92" s="118" t="s">
        <v>139</v>
      </c>
      <c r="AU92" s="118" t="s">
        <v>74</v>
      </c>
      <c r="AY92" s="15" t="s">
        <v>136</v>
      </c>
      <c r="BE92" s="119">
        <f t="shared" si="4"/>
        <v>0</v>
      </c>
      <c r="BF92" s="119">
        <f t="shared" si="5"/>
        <v>0</v>
      </c>
      <c r="BG92" s="119">
        <f t="shared" si="6"/>
        <v>0</v>
      </c>
      <c r="BH92" s="119">
        <f t="shared" si="7"/>
        <v>0</v>
      </c>
      <c r="BI92" s="119">
        <f t="shared" si="8"/>
        <v>0</v>
      </c>
      <c r="BJ92" s="15" t="s">
        <v>82</v>
      </c>
      <c r="BK92" s="119">
        <f t="shared" si="9"/>
        <v>0</v>
      </c>
      <c r="BL92" s="15" t="s">
        <v>142</v>
      </c>
      <c r="BM92" s="118" t="s">
        <v>305</v>
      </c>
    </row>
    <row r="93" spans="2:65" s="1" customFormat="1" ht="24.2" customHeight="1">
      <c r="B93" s="105"/>
      <c r="C93" s="120" t="s">
        <v>187</v>
      </c>
      <c r="D93" s="120" t="s">
        <v>139</v>
      </c>
      <c r="E93" s="121" t="s">
        <v>307</v>
      </c>
      <c r="F93" s="122" t="s">
        <v>308</v>
      </c>
      <c r="G93" s="123" t="s">
        <v>309</v>
      </c>
      <c r="H93" s="124">
        <v>8</v>
      </c>
      <c r="I93" s="125"/>
      <c r="J93" s="126">
        <f t="shared" si="0"/>
        <v>0</v>
      </c>
      <c r="K93" s="122" t="s">
        <v>134</v>
      </c>
      <c r="L93" s="30"/>
      <c r="M93" s="127" t="s">
        <v>3</v>
      </c>
      <c r="N93" s="128" t="s">
        <v>45</v>
      </c>
      <c r="P93" s="116">
        <f t="shared" si="1"/>
        <v>0</v>
      </c>
      <c r="Q93" s="116">
        <v>0</v>
      </c>
      <c r="R93" s="116">
        <f t="shared" si="2"/>
        <v>0</v>
      </c>
      <c r="S93" s="116">
        <v>0</v>
      </c>
      <c r="T93" s="117">
        <f t="shared" si="3"/>
        <v>0</v>
      </c>
      <c r="AR93" s="118" t="s">
        <v>142</v>
      </c>
      <c r="AT93" s="118" t="s">
        <v>139</v>
      </c>
      <c r="AU93" s="118" t="s">
        <v>74</v>
      </c>
      <c r="AY93" s="15" t="s">
        <v>136</v>
      </c>
      <c r="BE93" s="119">
        <f t="shared" si="4"/>
        <v>0</v>
      </c>
      <c r="BF93" s="119">
        <f t="shared" si="5"/>
        <v>0</v>
      </c>
      <c r="BG93" s="119">
        <f t="shared" si="6"/>
        <v>0</v>
      </c>
      <c r="BH93" s="119">
        <f t="shared" si="7"/>
        <v>0</v>
      </c>
      <c r="BI93" s="119">
        <f t="shared" si="8"/>
        <v>0</v>
      </c>
      <c r="BJ93" s="15" t="s">
        <v>82</v>
      </c>
      <c r="BK93" s="119">
        <f t="shared" si="9"/>
        <v>0</v>
      </c>
      <c r="BL93" s="15" t="s">
        <v>142</v>
      </c>
      <c r="BM93" s="118" t="s">
        <v>310</v>
      </c>
    </row>
    <row r="94" spans="2:65" s="1" customFormat="1" ht="37.700000000000003" customHeight="1">
      <c r="B94" s="105"/>
      <c r="C94" s="120" t="s">
        <v>9</v>
      </c>
      <c r="D94" s="120" t="s">
        <v>139</v>
      </c>
      <c r="E94" s="121" t="s">
        <v>312</v>
      </c>
      <c r="F94" s="122" t="s">
        <v>313</v>
      </c>
      <c r="G94" s="123" t="s">
        <v>309</v>
      </c>
      <c r="H94" s="124">
        <v>8</v>
      </c>
      <c r="I94" s="125"/>
      <c r="J94" s="126">
        <f t="shared" si="0"/>
        <v>0</v>
      </c>
      <c r="K94" s="122" t="s">
        <v>134</v>
      </c>
      <c r="L94" s="30"/>
      <c r="M94" s="127" t="s">
        <v>3</v>
      </c>
      <c r="N94" s="128" t="s">
        <v>45</v>
      </c>
      <c r="P94" s="116">
        <f t="shared" si="1"/>
        <v>0</v>
      </c>
      <c r="Q94" s="116">
        <v>0</v>
      </c>
      <c r="R94" s="116">
        <f t="shared" si="2"/>
        <v>0</v>
      </c>
      <c r="S94" s="116">
        <v>0</v>
      </c>
      <c r="T94" s="117">
        <f t="shared" si="3"/>
        <v>0</v>
      </c>
      <c r="AR94" s="118" t="s">
        <v>142</v>
      </c>
      <c r="AT94" s="118" t="s">
        <v>139</v>
      </c>
      <c r="AU94" s="118" t="s">
        <v>74</v>
      </c>
      <c r="AY94" s="15" t="s">
        <v>136</v>
      </c>
      <c r="BE94" s="119">
        <f t="shared" si="4"/>
        <v>0</v>
      </c>
      <c r="BF94" s="119">
        <f t="shared" si="5"/>
        <v>0</v>
      </c>
      <c r="BG94" s="119">
        <f t="shared" si="6"/>
        <v>0</v>
      </c>
      <c r="BH94" s="119">
        <f t="shared" si="7"/>
        <v>0</v>
      </c>
      <c r="BI94" s="119">
        <f t="shared" si="8"/>
        <v>0</v>
      </c>
      <c r="BJ94" s="15" t="s">
        <v>82</v>
      </c>
      <c r="BK94" s="119">
        <f t="shared" si="9"/>
        <v>0</v>
      </c>
      <c r="BL94" s="15" t="s">
        <v>142</v>
      </c>
      <c r="BM94" s="118" t="s">
        <v>314</v>
      </c>
    </row>
    <row r="95" spans="2:65" s="1" customFormat="1" ht="21.75" customHeight="1">
      <c r="B95" s="105"/>
      <c r="C95" s="120" t="s">
        <v>194</v>
      </c>
      <c r="D95" s="120" t="s">
        <v>139</v>
      </c>
      <c r="E95" s="121" t="s">
        <v>316</v>
      </c>
      <c r="F95" s="122" t="s">
        <v>317</v>
      </c>
      <c r="G95" s="123" t="s">
        <v>309</v>
      </c>
      <c r="H95" s="124">
        <v>8</v>
      </c>
      <c r="I95" s="125"/>
      <c r="J95" s="126">
        <f t="shared" si="0"/>
        <v>0</v>
      </c>
      <c r="K95" s="122" t="s">
        <v>134</v>
      </c>
      <c r="L95" s="30"/>
      <c r="M95" s="127" t="s">
        <v>3</v>
      </c>
      <c r="N95" s="128" t="s">
        <v>45</v>
      </c>
      <c r="P95" s="116">
        <f t="shared" si="1"/>
        <v>0</v>
      </c>
      <c r="Q95" s="116">
        <v>0</v>
      </c>
      <c r="R95" s="116">
        <f t="shared" si="2"/>
        <v>0</v>
      </c>
      <c r="S95" s="116">
        <v>0</v>
      </c>
      <c r="T95" s="117">
        <f t="shared" si="3"/>
        <v>0</v>
      </c>
      <c r="AR95" s="118" t="s">
        <v>142</v>
      </c>
      <c r="AT95" s="118" t="s">
        <v>139</v>
      </c>
      <c r="AU95" s="118" t="s">
        <v>74</v>
      </c>
      <c r="AY95" s="15" t="s">
        <v>136</v>
      </c>
      <c r="BE95" s="119">
        <f t="shared" si="4"/>
        <v>0</v>
      </c>
      <c r="BF95" s="119">
        <f t="shared" si="5"/>
        <v>0</v>
      </c>
      <c r="BG95" s="119">
        <f t="shared" si="6"/>
        <v>0</v>
      </c>
      <c r="BH95" s="119">
        <f t="shared" si="7"/>
        <v>0</v>
      </c>
      <c r="BI95" s="119">
        <f t="shared" si="8"/>
        <v>0</v>
      </c>
      <c r="BJ95" s="15" t="s">
        <v>82</v>
      </c>
      <c r="BK95" s="119">
        <f t="shared" si="9"/>
        <v>0</v>
      </c>
      <c r="BL95" s="15" t="s">
        <v>142</v>
      </c>
      <c r="BM95" s="118" t="s">
        <v>318</v>
      </c>
    </row>
    <row r="96" spans="2:65" s="1" customFormat="1" ht="48.95" customHeight="1">
      <c r="B96" s="105"/>
      <c r="C96" s="120" t="s">
        <v>198</v>
      </c>
      <c r="D96" s="120" t="s">
        <v>139</v>
      </c>
      <c r="E96" s="121" t="s">
        <v>489</v>
      </c>
      <c r="F96" s="122" t="s">
        <v>490</v>
      </c>
      <c r="G96" s="123" t="s">
        <v>150</v>
      </c>
      <c r="H96" s="124">
        <v>1</v>
      </c>
      <c r="I96" s="125"/>
      <c r="J96" s="126">
        <f t="shared" si="0"/>
        <v>0</v>
      </c>
      <c r="K96" s="122" t="s">
        <v>134</v>
      </c>
      <c r="L96" s="30"/>
      <c r="M96" s="127" t="s">
        <v>3</v>
      </c>
      <c r="N96" s="128" t="s">
        <v>45</v>
      </c>
      <c r="P96" s="116">
        <f t="shared" si="1"/>
        <v>0</v>
      </c>
      <c r="Q96" s="116">
        <v>0</v>
      </c>
      <c r="R96" s="116">
        <f t="shared" si="2"/>
        <v>0</v>
      </c>
      <c r="S96" s="116">
        <v>0</v>
      </c>
      <c r="T96" s="117">
        <f t="shared" si="3"/>
        <v>0</v>
      </c>
      <c r="AR96" s="118" t="s">
        <v>142</v>
      </c>
      <c r="AT96" s="118" t="s">
        <v>139</v>
      </c>
      <c r="AU96" s="118" t="s">
        <v>74</v>
      </c>
      <c r="AY96" s="15" t="s">
        <v>136</v>
      </c>
      <c r="BE96" s="119">
        <f t="shared" si="4"/>
        <v>0</v>
      </c>
      <c r="BF96" s="119">
        <f t="shared" si="5"/>
        <v>0</v>
      </c>
      <c r="BG96" s="119">
        <f t="shared" si="6"/>
        <v>0</v>
      </c>
      <c r="BH96" s="119">
        <f t="shared" si="7"/>
        <v>0</v>
      </c>
      <c r="BI96" s="119">
        <f t="shared" si="8"/>
        <v>0</v>
      </c>
      <c r="BJ96" s="15" t="s">
        <v>82</v>
      </c>
      <c r="BK96" s="119">
        <f t="shared" si="9"/>
        <v>0</v>
      </c>
      <c r="BL96" s="15" t="s">
        <v>142</v>
      </c>
      <c r="BM96" s="118" t="s">
        <v>491</v>
      </c>
    </row>
    <row r="97" spans="2:65" s="1" customFormat="1" ht="55.5" customHeight="1">
      <c r="B97" s="105"/>
      <c r="C97" s="120" t="s">
        <v>202</v>
      </c>
      <c r="D97" s="120" t="s">
        <v>139</v>
      </c>
      <c r="E97" s="121" t="s">
        <v>492</v>
      </c>
      <c r="F97" s="122" t="s">
        <v>493</v>
      </c>
      <c r="G97" s="123" t="s">
        <v>150</v>
      </c>
      <c r="H97" s="124">
        <v>1</v>
      </c>
      <c r="I97" s="125"/>
      <c r="J97" s="126">
        <f t="shared" si="0"/>
        <v>0</v>
      </c>
      <c r="K97" s="122" t="s">
        <v>134</v>
      </c>
      <c r="L97" s="30"/>
      <c r="M97" s="129" t="s">
        <v>3</v>
      </c>
      <c r="N97" s="130" t="s">
        <v>45</v>
      </c>
      <c r="O97" s="131"/>
      <c r="P97" s="132">
        <f t="shared" si="1"/>
        <v>0</v>
      </c>
      <c r="Q97" s="132">
        <v>0</v>
      </c>
      <c r="R97" s="132">
        <f t="shared" si="2"/>
        <v>0</v>
      </c>
      <c r="S97" s="132">
        <v>0</v>
      </c>
      <c r="T97" s="133">
        <f t="shared" si="3"/>
        <v>0</v>
      </c>
      <c r="AR97" s="118" t="s">
        <v>142</v>
      </c>
      <c r="AT97" s="118" t="s">
        <v>139</v>
      </c>
      <c r="AU97" s="118" t="s">
        <v>74</v>
      </c>
      <c r="AY97" s="15" t="s">
        <v>136</v>
      </c>
      <c r="BE97" s="119">
        <f t="shared" si="4"/>
        <v>0</v>
      </c>
      <c r="BF97" s="119">
        <f t="shared" si="5"/>
        <v>0</v>
      </c>
      <c r="BG97" s="119">
        <f t="shared" si="6"/>
        <v>0</v>
      </c>
      <c r="BH97" s="119">
        <f t="shared" si="7"/>
        <v>0</v>
      </c>
      <c r="BI97" s="119">
        <f t="shared" si="8"/>
        <v>0</v>
      </c>
      <c r="BJ97" s="15" t="s">
        <v>82</v>
      </c>
      <c r="BK97" s="119">
        <f t="shared" si="9"/>
        <v>0</v>
      </c>
      <c r="BL97" s="15" t="s">
        <v>142</v>
      </c>
      <c r="BM97" s="118" t="s">
        <v>494</v>
      </c>
    </row>
    <row r="98" spans="2:65" s="1" customFormat="1" ht="6.95" customHeight="1"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30"/>
    </row>
  </sheetData>
  <autoFilter ref="C78:K97" xr:uid="{00000000-0009-0000-0000-000007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29"/>
  <sheetViews>
    <sheetView showGridLines="0" topLeftCell="A89" workbookViewId="0">
      <selection activeCell="F103" sqref="F10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47" t="s">
        <v>6</v>
      </c>
      <c r="M2" s="248"/>
      <c r="N2" s="248"/>
      <c r="O2" s="248"/>
      <c r="P2" s="248"/>
      <c r="Q2" s="248"/>
      <c r="R2" s="248"/>
      <c r="S2" s="248"/>
      <c r="T2" s="248"/>
      <c r="U2" s="248"/>
      <c r="V2" s="248"/>
      <c r="AT2" s="15" t="s">
        <v>106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pans="2:46" ht="24.95" customHeight="1">
      <c r="B4" s="18"/>
      <c r="D4" s="19" t="s">
        <v>110</v>
      </c>
      <c r="L4" s="18"/>
      <c r="M4" s="83" t="s">
        <v>11</v>
      </c>
      <c r="AT4" s="15" t="s">
        <v>4</v>
      </c>
    </row>
    <row r="5" spans="2:46" ht="6.95" customHeight="1">
      <c r="B5" s="18"/>
      <c r="L5" s="18"/>
    </row>
    <row r="6" spans="2:46" ht="12" customHeight="1">
      <c r="B6" s="18"/>
      <c r="D6" s="25" t="s">
        <v>17</v>
      </c>
      <c r="L6" s="18"/>
    </row>
    <row r="7" spans="2:46" ht="16.5" customHeight="1">
      <c r="B7" s="18"/>
      <c r="E7" s="286" t="str">
        <f>'Rekapitulace stavby'!K6</f>
        <v>Oprava DŘT v žst. Bohumín</v>
      </c>
      <c r="F7" s="287"/>
      <c r="G7" s="287"/>
      <c r="H7" s="287"/>
      <c r="L7" s="18"/>
    </row>
    <row r="8" spans="2:46" s="1" customFormat="1" ht="12" customHeight="1">
      <c r="B8" s="30"/>
      <c r="D8" s="25" t="s">
        <v>111</v>
      </c>
      <c r="L8" s="30"/>
    </row>
    <row r="9" spans="2:46" s="1" customFormat="1" ht="16.5" customHeight="1">
      <c r="B9" s="30"/>
      <c r="E9" s="276" t="s">
        <v>495</v>
      </c>
      <c r="F9" s="285"/>
      <c r="G9" s="285"/>
      <c r="H9" s="285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3</v>
      </c>
      <c r="I11" s="25" t="s">
        <v>19</v>
      </c>
      <c r="J11" s="23" t="s">
        <v>3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47" t="str">
        <f>'Rekapitulace stavby'!AN8</f>
        <v>9. 1. 2023</v>
      </c>
      <c r="L12" s="30"/>
    </row>
    <row r="13" spans="2:46" s="1" customFormat="1" ht="10.7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">
        <v>26</v>
      </c>
      <c r="L14" s="30"/>
    </row>
    <row r="15" spans="2:46" s="1" customFormat="1" ht="18" customHeight="1">
      <c r="B15" s="30"/>
      <c r="E15" s="23" t="s">
        <v>27</v>
      </c>
      <c r="I15" s="25" t="s">
        <v>28</v>
      </c>
      <c r="J15" s="23" t="s">
        <v>29</v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30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88" t="str">
        <f>'Rekapitulace stavby'!E14</f>
        <v>Vyplň údaj</v>
      </c>
      <c r="F18" s="259"/>
      <c r="G18" s="259"/>
      <c r="H18" s="259"/>
      <c r="I18" s="25" t="s">
        <v>28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32</v>
      </c>
      <c r="I20" s="25" t="s">
        <v>25</v>
      </c>
      <c r="J20" s="23" t="s">
        <v>33</v>
      </c>
      <c r="L20" s="30"/>
    </row>
    <row r="21" spans="2:12" s="1" customFormat="1" ht="18" customHeight="1">
      <c r="B21" s="30"/>
      <c r="E21" s="23" t="s">
        <v>34</v>
      </c>
      <c r="I21" s="25" t="s">
        <v>28</v>
      </c>
      <c r="J21" s="23" t="s">
        <v>35</v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37</v>
      </c>
      <c r="I23" s="25" t="s">
        <v>25</v>
      </c>
      <c r="J23" s="23" t="s">
        <v>3</v>
      </c>
      <c r="L23" s="30"/>
    </row>
    <row r="24" spans="2:12" s="1" customFormat="1" ht="18" customHeight="1">
      <c r="B24" s="30"/>
      <c r="E24" s="23" t="s">
        <v>34</v>
      </c>
      <c r="I24" s="25" t="s">
        <v>28</v>
      </c>
      <c r="J24" s="23" t="s">
        <v>3</v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38</v>
      </c>
      <c r="L26" s="30"/>
    </row>
    <row r="27" spans="2:12" s="7" customFormat="1" ht="47.25" customHeight="1">
      <c r="B27" s="84"/>
      <c r="E27" s="263" t="s">
        <v>39</v>
      </c>
      <c r="F27" s="263"/>
      <c r="G27" s="263"/>
      <c r="H27" s="263"/>
      <c r="L27" s="84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48"/>
      <c r="E29" s="48"/>
      <c r="F29" s="48"/>
      <c r="G29" s="48"/>
      <c r="H29" s="48"/>
      <c r="I29" s="48"/>
      <c r="J29" s="48"/>
      <c r="K29" s="48"/>
      <c r="L29" s="30"/>
    </row>
    <row r="30" spans="2:12" s="1" customFormat="1" ht="25.35" customHeight="1">
      <c r="B30" s="30"/>
      <c r="D30" s="85" t="s">
        <v>40</v>
      </c>
      <c r="J30" s="61">
        <f>ROUND(J80, 2)</f>
        <v>0</v>
      </c>
      <c r="L30" s="30"/>
    </row>
    <row r="31" spans="2:12" s="1" customFormat="1" ht="6.95" customHeight="1">
      <c r="B31" s="30"/>
      <c r="D31" s="48"/>
      <c r="E31" s="48"/>
      <c r="F31" s="48"/>
      <c r="G31" s="48"/>
      <c r="H31" s="48"/>
      <c r="I31" s="48"/>
      <c r="J31" s="48"/>
      <c r="K31" s="48"/>
      <c r="L31" s="30"/>
    </row>
    <row r="32" spans="2:12" s="1" customFormat="1" ht="14.45" customHeight="1">
      <c r="B32" s="30"/>
      <c r="F32" s="33" t="s">
        <v>42</v>
      </c>
      <c r="I32" s="33" t="s">
        <v>41</v>
      </c>
      <c r="J32" s="33" t="s">
        <v>43</v>
      </c>
      <c r="L32" s="30"/>
    </row>
    <row r="33" spans="2:12" s="1" customFormat="1" ht="14.45" customHeight="1">
      <c r="B33" s="30"/>
      <c r="D33" s="50" t="s">
        <v>44</v>
      </c>
      <c r="E33" s="25" t="s">
        <v>45</v>
      </c>
      <c r="F33" s="86">
        <f>ROUND((SUM(BE80:BE128)),  2)</f>
        <v>0</v>
      </c>
      <c r="I33" s="87">
        <v>0.21</v>
      </c>
      <c r="J33" s="86">
        <f>ROUND(((SUM(BE80:BE128))*I33),  2)</f>
        <v>0</v>
      </c>
      <c r="L33" s="30"/>
    </row>
    <row r="34" spans="2:12" s="1" customFormat="1" ht="14.45" customHeight="1">
      <c r="B34" s="30"/>
      <c r="E34" s="25" t="s">
        <v>46</v>
      </c>
      <c r="F34" s="86">
        <f>ROUND((SUM(BF80:BF128)),  2)</f>
        <v>0</v>
      </c>
      <c r="I34" s="87">
        <v>0.15</v>
      </c>
      <c r="J34" s="86">
        <f>ROUND(((SUM(BF80:BF128))*I34),  2)</f>
        <v>0</v>
      </c>
      <c r="L34" s="30"/>
    </row>
    <row r="35" spans="2:12" s="1" customFormat="1" ht="14.45" hidden="1" customHeight="1">
      <c r="B35" s="30"/>
      <c r="E35" s="25" t="s">
        <v>47</v>
      </c>
      <c r="F35" s="86">
        <f>ROUND((SUM(BG80:BG128)),  2)</f>
        <v>0</v>
      </c>
      <c r="I35" s="87">
        <v>0.21</v>
      </c>
      <c r="J35" s="86">
        <f>0</f>
        <v>0</v>
      </c>
      <c r="L35" s="30"/>
    </row>
    <row r="36" spans="2:12" s="1" customFormat="1" ht="14.45" hidden="1" customHeight="1">
      <c r="B36" s="30"/>
      <c r="E36" s="25" t="s">
        <v>48</v>
      </c>
      <c r="F36" s="86">
        <f>ROUND((SUM(BH80:BH128)),  2)</f>
        <v>0</v>
      </c>
      <c r="I36" s="87">
        <v>0.15</v>
      </c>
      <c r="J36" s="86">
        <f>0</f>
        <v>0</v>
      </c>
      <c r="L36" s="30"/>
    </row>
    <row r="37" spans="2:12" s="1" customFormat="1" ht="14.45" hidden="1" customHeight="1">
      <c r="B37" s="30"/>
      <c r="E37" s="25" t="s">
        <v>49</v>
      </c>
      <c r="F37" s="86">
        <f>ROUND((SUM(BI80:BI128)),  2)</f>
        <v>0</v>
      </c>
      <c r="I37" s="87">
        <v>0</v>
      </c>
      <c r="J37" s="86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88"/>
      <c r="D39" s="89" t="s">
        <v>50</v>
      </c>
      <c r="E39" s="52"/>
      <c r="F39" s="52"/>
      <c r="G39" s="90" t="s">
        <v>51</v>
      </c>
      <c r="H39" s="91" t="s">
        <v>52</v>
      </c>
      <c r="I39" s="52"/>
      <c r="J39" s="92">
        <f>SUM(J30:J37)</f>
        <v>0</v>
      </c>
      <c r="K39" s="93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30"/>
    </row>
    <row r="45" spans="2:12" s="1" customFormat="1" ht="24.95" customHeight="1">
      <c r="B45" s="30"/>
      <c r="C45" s="19" t="s">
        <v>113</v>
      </c>
      <c r="L45" s="30"/>
    </row>
    <row r="46" spans="2:12" s="1" customFormat="1" ht="6.95" customHeight="1">
      <c r="B46" s="30"/>
      <c r="L46" s="30"/>
    </row>
    <row r="47" spans="2:12" s="1" customFormat="1" ht="12" customHeight="1">
      <c r="B47" s="30"/>
      <c r="C47" s="25" t="s">
        <v>17</v>
      </c>
      <c r="L47" s="30"/>
    </row>
    <row r="48" spans="2:12" s="1" customFormat="1" ht="16.5" customHeight="1">
      <c r="B48" s="30"/>
      <c r="E48" s="286" t="str">
        <f>E7</f>
        <v>Oprava DŘT v žst. Bohumín</v>
      </c>
      <c r="F48" s="287"/>
      <c r="G48" s="287"/>
      <c r="H48" s="287"/>
      <c r="L48" s="30"/>
    </row>
    <row r="49" spans="2:47" s="1" customFormat="1" ht="12" customHeight="1">
      <c r="B49" s="30"/>
      <c r="C49" s="25" t="s">
        <v>111</v>
      </c>
      <c r="L49" s="30"/>
    </row>
    <row r="50" spans="2:47" s="1" customFormat="1" ht="16.5" customHeight="1">
      <c r="B50" s="30"/>
      <c r="E50" s="276" t="str">
        <f>E9</f>
        <v>PS08 - Trafostanice T5 Bohumín - Rozvaděč DŘT</v>
      </c>
      <c r="F50" s="285"/>
      <c r="G50" s="285"/>
      <c r="H50" s="285"/>
      <c r="L50" s="30"/>
    </row>
    <row r="51" spans="2:47" s="1" customFormat="1" ht="6.95" customHeight="1">
      <c r="B51" s="30"/>
      <c r="L51" s="30"/>
    </row>
    <row r="52" spans="2:47" s="1" customFormat="1" ht="12" customHeight="1">
      <c r="B52" s="30"/>
      <c r="C52" s="25" t="s">
        <v>20</v>
      </c>
      <c r="F52" s="23" t="str">
        <f>F12</f>
        <v xml:space="preserve"> </v>
      </c>
      <c r="I52" s="25" t="s">
        <v>22</v>
      </c>
      <c r="J52" s="47" t="str">
        <f>IF(J12="","",J12)</f>
        <v>9. 1. 2023</v>
      </c>
      <c r="L52" s="30"/>
    </row>
    <row r="53" spans="2:47" s="1" customFormat="1" ht="6.95" customHeight="1">
      <c r="B53" s="30"/>
      <c r="L53" s="30"/>
    </row>
    <row r="54" spans="2:47" s="1" customFormat="1" ht="15.2" customHeight="1">
      <c r="B54" s="30"/>
      <c r="C54" s="25" t="s">
        <v>24</v>
      </c>
      <c r="F54" s="23" t="str">
        <f>E15</f>
        <v>Správa železnic, s.o.</v>
      </c>
      <c r="I54" s="25" t="s">
        <v>32</v>
      </c>
      <c r="J54" s="28" t="str">
        <f>E21</f>
        <v>Petr Kudělka</v>
      </c>
      <c r="L54" s="30"/>
    </row>
    <row r="55" spans="2:47" s="1" customFormat="1" ht="15.2" customHeight="1">
      <c r="B55" s="30"/>
      <c r="C55" s="25" t="s">
        <v>30</v>
      </c>
      <c r="F55" s="23" t="str">
        <f>IF(E18="","",E18)</f>
        <v>Vyplň údaj</v>
      </c>
      <c r="I55" s="25" t="s">
        <v>37</v>
      </c>
      <c r="J55" s="28" t="str">
        <f>E24</f>
        <v>Petr Kudělka</v>
      </c>
      <c r="L55" s="30"/>
    </row>
    <row r="56" spans="2:47" s="1" customFormat="1" ht="10.35" customHeight="1">
      <c r="B56" s="30"/>
      <c r="L56" s="30"/>
    </row>
    <row r="57" spans="2:47" s="1" customFormat="1" ht="29.25" customHeight="1">
      <c r="B57" s="30"/>
      <c r="C57" s="94" t="s">
        <v>114</v>
      </c>
      <c r="D57" s="88"/>
      <c r="E57" s="88"/>
      <c r="F57" s="88"/>
      <c r="G57" s="88"/>
      <c r="H57" s="88"/>
      <c r="I57" s="88"/>
      <c r="J57" s="95" t="s">
        <v>115</v>
      </c>
      <c r="K57" s="88"/>
      <c r="L57" s="30"/>
    </row>
    <row r="58" spans="2:47" s="1" customFormat="1" ht="10.35" customHeight="1">
      <c r="B58" s="30"/>
      <c r="L58" s="30"/>
    </row>
    <row r="59" spans="2:47" s="1" customFormat="1" ht="22.7" customHeight="1">
      <c r="B59" s="30"/>
      <c r="C59" s="96" t="s">
        <v>72</v>
      </c>
      <c r="J59" s="61">
        <f>J80</f>
        <v>0</v>
      </c>
      <c r="L59" s="30"/>
      <c r="AU59" s="15" t="s">
        <v>116</v>
      </c>
    </row>
    <row r="60" spans="2:47" s="9" customFormat="1" ht="24.95" customHeight="1">
      <c r="B60" s="134"/>
      <c r="D60" s="135" t="s">
        <v>332</v>
      </c>
      <c r="E60" s="136"/>
      <c r="F60" s="136"/>
      <c r="G60" s="136"/>
      <c r="H60" s="136"/>
      <c r="I60" s="136"/>
      <c r="J60" s="137">
        <f>J81</f>
        <v>0</v>
      </c>
      <c r="L60" s="134"/>
    </row>
    <row r="61" spans="2:47" s="1" customFormat="1" ht="21.75" customHeight="1">
      <c r="B61" s="30"/>
      <c r="L61" s="30"/>
    </row>
    <row r="62" spans="2:47" s="1" customFormat="1" ht="6.95" customHeight="1"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30"/>
    </row>
    <row r="66" spans="2:63" s="1" customFormat="1" ht="6.95" customHeight="1"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30"/>
    </row>
    <row r="67" spans="2:63" s="1" customFormat="1" ht="24.95" customHeight="1">
      <c r="B67" s="30"/>
      <c r="C67" s="19" t="s">
        <v>117</v>
      </c>
      <c r="L67" s="30"/>
    </row>
    <row r="68" spans="2:63" s="1" customFormat="1" ht="6.95" customHeight="1">
      <c r="B68" s="30"/>
      <c r="L68" s="30"/>
    </row>
    <row r="69" spans="2:63" s="1" customFormat="1" ht="12" customHeight="1">
      <c r="B69" s="30"/>
      <c r="C69" s="25" t="s">
        <v>17</v>
      </c>
      <c r="L69" s="30"/>
    </row>
    <row r="70" spans="2:63" s="1" customFormat="1" ht="16.5" customHeight="1">
      <c r="B70" s="30"/>
      <c r="E70" s="286" t="str">
        <f>E7</f>
        <v>Oprava DŘT v žst. Bohumín</v>
      </c>
      <c r="F70" s="287"/>
      <c r="G70" s="287"/>
      <c r="H70" s="287"/>
      <c r="L70" s="30"/>
    </row>
    <row r="71" spans="2:63" s="1" customFormat="1" ht="12" customHeight="1">
      <c r="B71" s="30"/>
      <c r="C71" s="25" t="s">
        <v>111</v>
      </c>
      <c r="L71" s="30"/>
    </row>
    <row r="72" spans="2:63" s="1" customFormat="1" ht="16.5" customHeight="1">
      <c r="B72" s="30"/>
      <c r="E72" s="276" t="str">
        <f>E9</f>
        <v>PS08 - Trafostanice T5 Bohumín - Rozvaděč DŘT</v>
      </c>
      <c r="F72" s="285"/>
      <c r="G72" s="285"/>
      <c r="H72" s="285"/>
      <c r="L72" s="30"/>
    </row>
    <row r="73" spans="2:63" s="1" customFormat="1" ht="6.95" customHeight="1">
      <c r="B73" s="30"/>
      <c r="L73" s="30"/>
    </row>
    <row r="74" spans="2:63" s="1" customFormat="1" ht="12" customHeight="1">
      <c r="B74" s="30"/>
      <c r="C74" s="25" t="s">
        <v>20</v>
      </c>
      <c r="F74" s="23" t="str">
        <f>F12</f>
        <v xml:space="preserve"> </v>
      </c>
      <c r="I74" s="25" t="s">
        <v>22</v>
      </c>
      <c r="J74" s="47" t="str">
        <f>IF(J12="","",J12)</f>
        <v>9. 1. 2023</v>
      </c>
      <c r="L74" s="30"/>
    </row>
    <row r="75" spans="2:63" s="1" customFormat="1" ht="6.95" customHeight="1">
      <c r="B75" s="30"/>
      <c r="L75" s="30"/>
    </row>
    <row r="76" spans="2:63" s="1" customFormat="1" ht="15.2" customHeight="1">
      <c r="B76" s="30"/>
      <c r="C76" s="25" t="s">
        <v>24</v>
      </c>
      <c r="F76" s="23" t="str">
        <f>E15</f>
        <v>Správa železnic, s.o.</v>
      </c>
      <c r="I76" s="25" t="s">
        <v>32</v>
      </c>
      <c r="J76" s="28" t="str">
        <f>E21</f>
        <v>Petr Kudělka</v>
      </c>
      <c r="L76" s="30"/>
    </row>
    <row r="77" spans="2:63" s="1" customFormat="1" ht="15.2" customHeight="1">
      <c r="B77" s="30"/>
      <c r="C77" s="25" t="s">
        <v>30</v>
      </c>
      <c r="F77" s="23" t="str">
        <f>IF(E18="","",E18)</f>
        <v>Vyplň údaj</v>
      </c>
      <c r="I77" s="25" t="s">
        <v>37</v>
      </c>
      <c r="J77" s="28" t="str">
        <f>E24</f>
        <v>Petr Kudělka</v>
      </c>
      <c r="L77" s="30"/>
    </row>
    <row r="78" spans="2:63" s="1" customFormat="1" ht="10.35" customHeight="1">
      <c r="B78" s="30"/>
      <c r="L78" s="30"/>
    </row>
    <row r="79" spans="2:63" s="8" customFormat="1" ht="29.25" customHeight="1">
      <c r="B79" s="97"/>
      <c r="C79" s="98" t="s">
        <v>118</v>
      </c>
      <c r="D79" s="99" t="s">
        <v>59</v>
      </c>
      <c r="E79" s="99" t="s">
        <v>55</v>
      </c>
      <c r="F79" s="99" t="s">
        <v>56</v>
      </c>
      <c r="G79" s="99" t="s">
        <v>119</v>
      </c>
      <c r="H79" s="99" t="s">
        <v>120</v>
      </c>
      <c r="I79" s="99" t="s">
        <v>121</v>
      </c>
      <c r="J79" s="99" t="s">
        <v>115</v>
      </c>
      <c r="K79" s="100" t="s">
        <v>122</v>
      </c>
      <c r="L79" s="97"/>
      <c r="M79" s="54" t="s">
        <v>3</v>
      </c>
      <c r="N79" s="55" t="s">
        <v>44</v>
      </c>
      <c r="O79" s="55" t="s">
        <v>123</v>
      </c>
      <c r="P79" s="55" t="s">
        <v>124</v>
      </c>
      <c r="Q79" s="55" t="s">
        <v>125</v>
      </c>
      <c r="R79" s="55" t="s">
        <v>126</v>
      </c>
      <c r="S79" s="55" t="s">
        <v>127</v>
      </c>
      <c r="T79" s="56" t="s">
        <v>128</v>
      </c>
    </row>
    <row r="80" spans="2:63" s="1" customFormat="1" ht="22.7" customHeight="1">
      <c r="B80" s="30"/>
      <c r="C80" s="59" t="s">
        <v>129</v>
      </c>
      <c r="J80" s="101">
        <f>BK80</f>
        <v>0</v>
      </c>
      <c r="L80" s="30"/>
      <c r="M80" s="57"/>
      <c r="N80" s="48"/>
      <c r="O80" s="48"/>
      <c r="P80" s="102">
        <f>P81</f>
        <v>0</v>
      </c>
      <c r="Q80" s="48"/>
      <c r="R80" s="102">
        <f>R81</f>
        <v>0</v>
      </c>
      <c r="S80" s="48"/>
      <c r="T80" s="103">
        <f>T81</f>
        <v>0</v>
      </c>
      <c r="AT80" s="15" t="s">
        <v>73</v>
      </c>
      <c r="AU80" s="15" t="s">
        <v>116</v>
      </c>
      <c r="BK80" s="104">
        <f>BK81</f>
        <v>0</v>
      </c>
    </row>
    <row r="81" spans="2:65" s="10" customFormat="1" ht="25.9" customHeight="1">
      <c r="B81" s="138"/>
      <c r="D81" s="139" t="s">
        <v>73</v>
      </c>
      <c r="E81" s="140" t="s">
        <v>333</v>
      </c>
      <c r="F81" s="140" t="s">
        <v>334</v>
      </c>
      <c r="I81" s="141"/>
      <c r="J81" s="142">
        <f>BK81</f>
        <v>0</v>
      </c>
      <c r="L81" s="138"/>
      <c r="M81" s="143"/>
      <c r="P81" s="144">
        <f>SUM(P82:P128)</f>
        <v>0</v>
      </c>
      <c r="R81" s="144">
        <f>SUM(R82:R128)</f>
        <v>0</v>
      </c>
      <c r="T81" s="145">
        <f>SUM(T82:T128)</f>
        <v>0</v>
      </c>
      <c r="AR81" s="139" t="s">
        <v>137</v>
      </c>
      <c r="AT81" s="146" t="s">
        <v>73</v>
      </c>
      <c r="AU81" s="146" t="s">
        <v>74</v>
      </c>
      <c r="AY81" s="139" t="s">
        <v>136</v>
      </c>
      <c r="BK81" s="147">
        <f>SUM(BK82:BK128)</f>
        <v>0</v>
      </c>
    </row>
    <row r="82" spans="2:65" s="1" customFormat="1" ht="37.700000000000003" customHeight="1">
      <c r="B82" s="105"/>
      <c r="C82" s="106" t="s">
        <v>82</v>
      </c>
      <c r="D82" s="106" t="s">
        <v>130</v>
      </c>
      <c r="E82" s="107" t="s">
        <v>335</v>
      </c>
      <c r="F82" s="108" t="s">
        <v>336</v>
      </c>
      <c r="G82" s="109" t="s">
        <v>150</v>
      </c>
      <c r="H82" s="110">
        <v>1</v>
      </c>
      <c r="I82" s="111"/>
      <c r="J82" s="112">
        <f>ROUND(I82*H82,2)</f>
        <v>0</v>
      </c>
      <c r="K82" s="108" t="s">
        <v>134</v>
      </c>
      <c r="L82" s="113"/>
      <c r="M82" s="114" t="s">
        <v>3</v>
      </c>
      <c r="N82" s="115" t="s">
        <v>45</v>
      </c>
      <c r="P82" s="116">
        <f>O82*H82</f>
        <v>0</v>
      </c>
      <c r="Q82" s="116">
        <v>0</v>
      </c>
      <c r="R82" s="116">
        <f>Q82*H82</f>
        <v>0</v>
      </c>
      <c r="S82" s="116">
        <v>0</v>
      </c>
      <c r="T82" s="117">
        <f>S82*H82</f>
        <v>0</v>
      </c>
      <c r="AR82" s="118" t="s">
        <v>84</v>
      </c>
      <c r="AT82" s="118" t="s">
        <v>130</v>
      </c>
      <c r="AU82" s="118" t="s">
        <v>82</v>
      </c>
      <c r="AY82" s="15" t="s">
        <v>136</v>
      </c>
      <c r="BE82" s="119">
        <f>IF(N82="základní",J82,0)</f>
        <v>0</v>
      </c>
      <c r="BF82" s="119">
        <f>IF(N82="snížená",J82,0)</f>
        <v>0</v>
      </c>
      <c r="BG82" s="119">
        <f>IF(N82="zákl. přenesená",J82,0)</f>
        <v>0</v>
      </c>
      <c r="BH82" s="119">
        <f>IF(N82="sníž. přenesená",J82,0)</f>
        <v>0</v>
      </c>
      <c r="BI82" s="119">
        <f>IF(N82="nulová",J82,0)</f>
        <v>0</v>
      </c>
      <c r="BJ82" s="15" t="s">
        <v>82</v>
      </c>
      <c r="BK82" s="119">
        <f>ROUND(I82*H82,2)</f>
        <v>0</v>
      </c>
      <c r="BL82" s="15" t="s">
        <v>82</v>
      </c>
      <c r="BM82" s="118" t="s">
        <v>337</v>
      </c>
    </row>
    <row r="83" spans="2:65" s="1" customFormat="1" ht="33" customHeight="1">
      <c r="B83" s="105"/>
      <c r="C83" s="106" t="s">
        <v>84</v>
      </c>
      <c r="D83" s="106" t="s">
        <v>130</v>
      </c>
      <c r="E83" s="107" t="s">
        <v>338</v>
      </c>
      <c r="F83" s="108" t="s">
        <v>339</v>
      </c>
      <c r="G83" s="109" t="s">
        <v>150</v>
      </c>
      <c r="H83" s="110">
        <v>3</v>
      </c>
      <c r="I83" s="111"/>
      <c r="J83" s="112">
        <f>ROUND(I83*H83,2)</f>
        <v>0</v>
      </c>
      <c r="K83" s="108" t="s">
        <v>134</v>
      </c>
      <c r="L83" s="113"/>
      <c r="M83" s="114" t="s">
        <v>3</v>
      </c>
      <c r="N83" s="115" t="s">
        <v>45</v>
      </c>
      <c r="P83" s="116">
        <f>O83*H83</f>
        <v>0</v>
      </c>
      <c r="Q83" s="116">
        <v>0</v>
      </c>
      <c r="R83" s="116">
        <f>Q83*H83</f>
        <v>0</v>
      </c>
      <c r="S83" s="116">
        <v>0</v>
      </c>
      <c r="T83" s="117">
        <f>S83*H83</f>
        <v>0</v>
      </c>
      <c r="AR83" s="118" t="s">
        <v>84</v>
      </c>
      <c r="AT83" s="118" t="s">
        <v>130</v>
      </c>
      <c r="AU83" s="118" t="s">
        <v>82</v>
      </c>
      <c r="AY83" s="15" t="s">
        <v>136</v>
      </c>
      <c r="BE83" s="119">
        <f>IF(N83="základní",J83,0)</f>
        <v>0</v>
      </c>
      <c r="BF83" s="119">
        <f>IF(N83="snížená",J83,0)</f>
        <v>0</v>
      </c>
      <c r="BG83" s="119">
        <f>IF(N83="zákl. přenesená",J83,0)</f>
        <v>0</v>
      </c>
      <c r="BH83" s="119">
        <f>IF(N83="sníž. přenesená",J83,0)</f>
        <v>0</v>
      </c>
      <c r="BI83" s="119">
        <f>IF(N83="nulová",J83,0)</f>
        <v>0</v>
      </c>
      <c r="BJ83" s="15" t="s">
        <v>82</v>
      </c>
      <c r="BK83" s="119">
        <f>ROUND(I83*H83,2)</f>
        <v>0</v>
      </c>
      <c r="BL83" s="15" t="s">
        <v>82</v>
      </c>
      <c r="BM83" s="118" t="s">
        <v>340</v>
      </c>
    </row>
    <row r="84" spans="2:65" s="1" customFormat="1" ht="33" customHeight="1">
      <c r="B84" s="105"/>
      <c r="C84" s="106" t="s">
        <v>144</v>
      </c>
      <c r="D84" s="106" t="s">
        <v>130</v>
      </c>
      <c r="E84" s="107" t="s">
        <v>341</v>
      </c>
      <c r="F84" s="108" t="s">
        <v>342</v>
      </c>
      <c r="G84" s="109" t="s">
        <v>150</v>
      </c>
      <c r="H84" s="110">
        <v>2</v>
      </c>
      <c r="I84" s="111"/>
      <c r="J84" s="112">
        <f>ROUND(I84*H84,2)</f>
        <v>0</v>
      </c>
      <c r="K84" s="108" t="s">
        <v>134</v>
      </c>
      <c r="L84" s="113"/>
      <c r="M84" s="114" t="s">
        <v>3</v>
      </c>
      <c r="N84" s="115" t="s">
        <v>45</v>
      </c>
      <c r="P84" s="116">
        <f>O84*H84</f>
        <v>0</v>
      </c>
      <c r="Q84" s="116">
        <v>0</v>
      </c>
      <c r="R84" s="116">
        <f>Q84*H84</f>
        <v>0</v>
      </c>
      <c r="S84" s="116">
        <v>0</v>
      </c>
      <c r="T84" s="117">
        <f>S84*H84</f>
        <v>0</v>
      </c>
      <c r="AR84" s="118" t="s">
        <v>84</v>
      </c>
      <c r="AT84" s="118" t="s">
        <v>130</v>
      </c>
      <c r="AU84" s="118" t="s">
        <v>82</v>
      </c>
      <c r="AY84" s="15" t="s">
        <v>136</v>
      </c>
      <c r="BE84" s="119">
        <f>IF(N84="základní",J84,0)</f>
        <v>0</v>
      </c>
      <c r="BF84" s="119">
        <f>IF(N84="snížená",J84,0)</f>
        <v>0</v>
      </c>
      <c r="BG84" s="119">
        <f>IF(N84="zákl. přenesená",J84,0)</f>
        <v>0</v>
      </c>
      <c r="BH84" s="119">
        <f>IF(N84="sníž. přenesená",J84,0)</f>
        <v>0</v>
      </c>
      <c r="BI84" s="119">
        <f>IF(N84="nulová",J84,0)</f>
        <v>0</v>
      </c>
      <c r="BJ84" s="15" t="s">
        <v>82</v>
      </c>
      <c r="BK84" s="119">
        <f>ROUND(I84*H84,2)</f>
        <v>0</v>
      </c>
      <c r="BL84" s="15" t="s">
        <v>82</v>
      </c>
      <c r="BM84" s="118" t="s">
        <v>343</v>
      </c>
    </row>
    <row r="85" spans="2:65" s="11" customFormat="1">
      <c r="B85" s="148"/>
      <c r="D85" s="149" t="s">
        <v>344</v>
      </c>
      <c r="F85" s="150" t="s">
        <v>345</v>
      </c>
      <c r="H85" s="151">
        <v>2</v>
      </c>
      <c r="I85" s="152"/>
      <c r="L85" s="148"/>
      <c r="M85" s="153"/>
      <c r="T85" s="154"/>
      <c r="AT85" s="155" t="s">
        <v>344</v>
      </c>
      <c r="AU85" s="155" t="s">
        <v>82</v>
      </c>
      <c r="AV85" s="11" t="s">
        <v>84</v>
      </c>
      <c r="AW85" s="11" t="s">
        <v>4</v>
      </c>
      <c r="AX85" s="11" t="s">
        <v>82</v>
      </c>
      <c r="AY85" s="155" t="s">
        <v>136</v>
      </c>
    </row>
    <row r="86" spans="2:65" s="1" customFormat="1" ht="37.700000000000003" customHeight="1">
      <c r="B86" s="105"/>
      <c r="C86" s="106" t="s">
        <v>137</v>
      </c>
      <c r="D86" s="106" t="s">
        <v>130</v>
      </c>
      <c r="E86" s="107" t="s">
        <v>346</v>
      </c>
      <c r="F86" s="108" t="s">
        <v>347</v>
      </c>
      <c r="G86" s="109" t="s">
        <v>150</v>
      </c>
      <c r="H86" s="110">
        <v>1</v>
      </c>
      <c r="I86" s="111"/>
      <c r="J86" s="112">
        <f t="shared" ref="J86:J128" si="0">ROUND(I86*H86,2)</f>
        <v>0</v>
      </c>
      <c r="K86" s="108" t="s">
        <v>134</v>
      </c>
      <c r="L86" s="113"/>
      <c r="M86" s="114" t="s">
        <v>3</v>
      </c>
      <c r="N86" s="115" t="s">
        <v>45</v>
      </c>
      <c r="P86" s="116">
        <f t="shared" ref="P86:P128" si="1">O86*H86</f>
        <v>0</v>
      </c>
      <c r="Q86" s="116">
        <v>0</v>
      </c>
      <c r="R86" s="116">
        <f t="shared" ref="R86:R128" si="2">Q86*H86</f>
        <v>0</v>
      </c>
      <c r="S86" s="116">
        <v>0</v>
      </c>
      <c r="T86" s="117">
        <f t="shared" ref="T86:T128" si="3">S86*H86</f>
        <v>0</v>
      </c>
      <c r="AR86" s="118" t="s">
        <v>84</v>
      </c>
      <c r="AT86" s="118" t="s">
        <v>130</v>
      </c>
      <c r="AU86" s="118" t="s">
        <v>82</v>
      </c>
      <c r="AY86" s="15" t="s">
        <v>136</v>
      </c>
      <c r="BE86" s="119">
        <f t="shared" ref="BE86:BE128" si="4">IF(N86="základní",J86,0)</f>
        <v>0</v>
      </c>
      <c r="BF86" s="119">
        <f t="shared" ref="BF86:BF128" si="5">IF(N86="snížená",J86,0)</f>
        <v>0</v>
      </c>
      <c r="BG86" s="119">
        <f t="shared" ref="BG86:BG128" si="6">IF(N86="zákl. přenesená",J86,0)</f>
        <v>0</v>
      </c>
      <c r="BH86" s="119">
        <f t="shared" ref="BH86:BH128" si="7">IF(N86="sníž. přenesená",J86,0)</f>
        <v>0</v>
      </c>
      <c r="BI86" s="119">
        <f t="shared" ref="BI86:BI128" si="8">IF(N86="nulová",J86,0)</f>
        <v>0</v>
      </c>
      <c r="BJ86" s="15" t="s">
        <v>82</v>
      </c>
      <c r="BK86" s="119">
        <f t="shared" ref="BK86:BK128" si="9">ROUND(I86*H86,2)</f>
        <v>0</v>
      </c>
      <c r="BL86" s="15" t="s">
        <v>82</v>
      </c>
      <c r="BM86" s="118" t="s">
        <v>348</v>
      </c>
    </row>
    <row r="87" spans="2:65" s="1" customFormat="1" ht="24.2" customHeight="1">
      <c r="B87" s="105"/>
      <c r="C87" s="106" t="s">
        <v>152</v>
      </c>
      <c r="D87" s="106" t="s">
        <v>130</v>
      </c>
      <c r="E87" s="107" t="s">
        <v>349</v>
      </c>
      <c r="F87" s="108" t="s">
        <v>350</v>
      </c>
      <c r="G87" s="109" t="s">
        <v>150</v>
      </c>
      <c r="H87" s="110">
        <v>1</v>
      </c>
      <c r="I87" s="111"/>
      <c r="J87" s="112">
        <f t="shared" si="0"/>
        <v>0</v>
      </c>
      <c r="K87" s="108" t="s">
        <v>134</v>
      </c>
      <c r="L87" s="113"/>
      <c r="M87" s="114" t="s">
        <v>3</v>
      </c>
      <c r="N87" s="115" t="s">
        <v>45</v>
      </c>
      <c r="P87" s="116">
        <f t="shared" si="1"/>
        <v>0</v>
      </c>
      <c r="Q87" s="116">
        <v>0</v>
      </c>
      <c r="R87" s="116">
        <f t="shared" si="2"/>
        <v>0</v>
      </c>
      <c r="S87" s="116">
        <v>0</v>
      </c>
      <c r="T87" s="117">
        <f t="shared" si="3"/>
        <v>0</v>
      </c>
      <c r="AR87" s="118" t="s">
        <v>84</v>
      </c>
      <c r="AT87" s="118" t="s">
        <v>130</v>
      </c>
      <c r="AU87" s="118" t="s">
        <v>82</v>
      </c>
      <c r="AY87" s="15" t="s">
        <v>136</v>
      </c>
      <c r="BE87" s="119">
        <f t="shared" si="4"/>
        <v>0</v>
      </c>
      <c r="BF87" s="119">
        <f t="shared" si="5"/>
        <v>0</v>
      </c>
      <c r="BG87" s="119">
        <f t="shared" si="6"/>
        <v>0</v>
      </c>
      <c r="BH87" s="119">
        <f t="shared" si="7"/>
        <v>0</v>
      </c>
      <c r="BI87" s="119">
        <f t="shared" si="8"/>
        <v>0</v>
      </c>
      <c r="BJ87" s="15" t="s">
        <v>82</v>
      </c>
      <c r="BK87" s="119">
        <f t="shared" si="9"/>
        <v>0</v>
      </c>
      <c r="BL87" s="15" t="s">
        <v>82</v>
      </c>
      <c r="BM87" s="118" t="s">
        <v>351</v>
      </c>
    </row>
    <row r="88" spans="2:65" s="1" customFormat="1" ht="33" customHeight="1">
      <c r="B88" s="105"/>
      <c r="C88" s="106" t="s">
        <v>156</v>
      </c>
      <c r="D88" s="106" t="s">
        <v>130</v>
      </c>
      <c r="E88" s="107" t="s">
        <v>352</v>
      </c>
      <c r="F88" s="108" t="s">
        <v>353</v>
      </c>
      <c r="G88" s="109" t="s">
        <v>150</v>
      </c>
      <c r="H88" s="110">
        <v>1</v>
      </c>
      <c r="I88" s="111"/>
      <c r="J88" s="112">
        <f t="shared" si="0"/>
        <v>0</v>
      </c>
      <c r="K88" s="108" t="s">
        <v>134</v>
      </c>
      <c r="L88" s="113"/>
      <c r="M88" s="114" t="s">
        <v>3</v>
      </c>
      <c r="N88" s="115" t="s">
        <v>45</v>
      </c>
      <c r="P88" s="116">
        <f t="shared" si="1"/>
        <v>0</v>
      </c>
      <c r="Q88" s="116">
        <v>0</v>
      </c>
      <c r="R88" s="116">
        <f t="shared" si="2"/>
        <v>0</v>
      </c>
      <c r="S88" s="116">
        <v>0</v>
      </c>
      <c r="T88" s="117">
        <f t="shared" si="3"/>
        <v>0</v>
      </c>
      <c r="AR88" s="118" t="s">
        <v>84</v>
      </c>
      <c r="AT88" s="118" t="s">
        <v>130</v>
      </c>
      <c r="AU88" s="118" t="s">
        <v>82</v>
      </c>
      <c r="AY88" s="15" t="s">
        <v>136</v>
      </c>
      <c r="BE88" s="119">
        <f t="shared" si="4"/>
        <v>0</v>
      </c>
      <c r="BF88" s="119">
        <f t="shared" si="5"/>
        <v>0</v>
      </c>
      <c r="BG88" s="119">
        <f t="shared" si="6"/>
        <v>0</v>
      </c>
      <c r="BH88" s="119">
        <f t="shared" si="7"/>
        <v>0</v>
      </c>
      <c r="BI88" s="119">
        <f t="shared" si="8"/>
        <v>0</v>
      </c>
      <c r="BJ88" s="15" t="s">
        <v>82</v>
      </c>
      <c r="BK88" s="119">
        <f t="shared" si="9"/>
        <v>0</v>
      </c>
      <c r="BL88" s="15" t="s">
        <v>82</v>
      </c>
      <c r="BM88" s="118" t="s">
        <v>354</v>
      </c>
    </row>
    <row r="89" spans="2:65" s="1" customFormat="1" ht="33" customHeight="1">
      <c r="B89" s="105"/>
      <c r="C89" s="106" t="s">
        <v>160</v>
      </c>
      <c r="D89" s="106" t="s">
        <v>130</v>
      </c>
      <c r="E89" s="107" t="s">
        <v>355</v>
      </c>
      <c r="F89" s="108" t="s">
        <v>356</v>
      </c>
      <c r="G89" s="109" t="s">
        <v>150</v>
      </c>
      <c r="H89" s="110">
        <v>3</v>
      </c>
      <c r="I89" s="111"/>
      <c r="J89" s="112">
        <f t="shared" si="0"/>
        <v>0</v>
      </c>
      <c r="K89" s="108" t="s">
        <v>134</v>
      </c>
      <c r="L89" s="113"/>
      <c r="M89" s="114" t="s">
        <v>3</v>
      </c>
      <c r="N89" s="115" t="s">
        <v>45</v>
      </c>
      <c r="P89" s="116">
        <f t="shared" si="1"/>
        <v>0</v>
      </c>
      <c r="Q89" s="116">
        <v>0</v>
      </c>
      <c r="R89" s="116">
        <f t="shared" si="2"/>
        <v>0</v>
      </c>
      <c r="S89" s="116">
        <v>0</v>
      </c>
      <c r="T89" s="117">
        <f t="shared" si="3"/>
        <v>0</v>
      </c>
      <c r="AR89" s="118" t="s">
        <v>84</v>
      </c>
      <c r="AT89" s="118" t="s">
        <v>130</v>
      </c>
      <c r="AU89" s="118" t="s">
        <v>82</v>
      </c>
      <c r="AY89" s="15" t="s">
        <v>136</v>
      </c>
      <c r="BE89" s="119">
        <f t="shared" si="4"/>
        <v>0</v>
      </c>
      <c r="BF89" s="119">
        <f t="shared" si="5"/>
        <v>0</v>
      </c>
      <c r="BG89" s="119">
        <f t="shared" si="6"/>
        <v>0</v>
      </c>
      <c r="BH89" s="119">
        <f t="shared" si="7"/>
        <v>0</v>
      </c>
      <c r="BI89" s="119">
        <f t="shared" si="8"/>
        <v>0</v>
      </c>
      <c r="BJ89" s="15" t="s">
        <v>82</v>
      </c>
      <c r="BK89" s="119">
        <f t="shared" si="9"/>
        <v>0</v>
      </c>
      <c r="BL89" s="15" t="s">
        <v>82</v>
      </c>
      <c r="BM89" s="118" t="s">
        <v>357</v>
      </c>
    </row>
    <row r="90" spans="2:65" s="1" customFormat="1" ht="24.2" customHeight="1">
      <c r="B90" s="105"/>
      <c r="C90" s="106" t="s">
        <v>135</v>
      </c>
      <c r="D90" s="106" t="s">
        <v>130</v>
      </c>
      <c r="E90" s="107" t="s">
        <v>358</v>
      </c>
      <c r="F90" s="108" t="s">
        <v>359</v>
      </c>
      <c r="G90" s="109" t="s">
        <v>150</v>
      </c>
      <c r="H90" s="110">
        <v>2</v>
      </c>
      <c r="I90" s="111"/>
      <c r="J90" s="112">
        <f t="shared" si="0"/>
        <v>0</v>
      </c>
      <c r="K90" s="108" t="s">
        <v>134</v>
      </c>
      <c r="L90" s="113"/>
      <c r="M90" s="114" t="s">
        <v>3</v>
      </c>
      <c r="N90" s="115" t="s">
        <v>45</v>
      </c>
      <c r="P90" s="116">
        <f t="shared" si="1"/>
        <v>0</v>
      </c>
      <c r="Q90" s="116">
        <v>0</v>
      </c>
      <c r="R90" s="116">
        <f t="shared" si="2"/>
        <v>0</v>
      </c>
      <c r="S90" s="116">
        <v>0</v>
      </c>
      <c r="T90" s="117">
        <f t="shared" si="3"/>
        <v>0</v>
      </c>
      <c r="AR90" s="118" t="s">
        <v>84</v>
      </c>
      <c r="AT90" s="118" t="s">
        <v>130</v>
      </c>
      <c r="AU90" s="118" t="s">
        <v>82</v>
      </c>
      <c r="AY90" s="15" t="s">
        <v>136</v>
      </c>
      <c r="BE90" s="119">
        <f t="shared" si="4"/>
        <v>0</v>
      </c>
      <c r="BF90" s="119">
        <f t="shared" si="5"/>
        <v>0</v>
      </c>
      <c r="BG90" s="119">
        <f t="shared" si="6"/>
        <v>0</v>
      </c>
      <c r="BH90" s="119">
        <f t="shared" si="7"/>
        <v>0</v>
      </c>
      <c r="BI90" s="119">
        <f t="shared" si="8"/>
        <v>0</v>
      </c>
      <c r="BJ90" s="15" t="s">
        <v>82</v>
      </c>
      <c r="BK90" s="119">
        <f t="shared" si="9"/>
        <v>0</v>
      </c>
      <c r="BL90" s="15" t="s">
        <v>82</v>
      </c>
      <c r="BM90" s="118" t="s">
        <v>360</v>
      </c>
    </row>
    <row r="91" spans="2:65" s="1" customFormat="1" ht="33" customHeight="1">
      <c r="B91" s="105"/>
      <c r="C91" s="106" t="s">
        <v>167</v>
      </c>
      <c r="D91" s="106" t="s">
        <v>130</v>
      </c>
      <c r="E91" s="107" t="s">
        <v>361</v>
      </c>
      <c r="F91" s="108" t="s">
        <v>362</v>
      </c>
      <c r="G91" s="109" t="s">
        <v>150</v>
      </c>
      <c r="H91" s="110">
        <v>1</v>
      </c>
      <c r="I91" s="111"/>
      <c r="J91" s="112">
        <f t="shared" si="0"/>
        <v>0</v>
      </c>
      <c r="K91" s="108" t="s">
        <v>134</v>
      </c>
      <c r="L91" s="113"/>
      <c r="M91" s="114" t="s">
        <v>3</v>
      </c>
      <c r="N91" s="115" t="s">
        <v>45</v>
      </c>
      <c r="P91" s="116">
        <f t="shared" si="1"/>
        <v>0</v>
      </c>
      <c r="Q91" s="116">
        <v>0</v>
      </c>
      <c r="R91" s="116">
        <f t="shared" si="2"/>
        <v>0</v>
      </c>
      <c r="S91" s="116">
        <v>0</v>
      </c>
      <c r="T91" s="117">
        <f t="shared" si="3"/>
        <v>0</v>
      </c>
      <c r="AR91" s="118" t="s">
        <v>84</v>
      </c>
      <c r="AT91" s="118" t="s">
        <v>130</v>
      </c>
      <c r="AU91" s="118" t="s">
        <v>82</v>
      </c>
      <c r="AY91" s="15" t="s">
        <v>136</v>
      </c>
      <c r="BE91" s="119">
        <f t="shared" si="4"/>
        <v>0</v>
      </c>
      <c r="BF91" s="119">
        <f t="shared" si="5"/>
        <v>0</v>
      </c>
      <c r="BG91" s="119">
        <f t="shared" si="6"/>
        <v>0</v>
      </c>
      <c r="BH91" s="119">
        <f t="shared" si="7"/>
        <v>0</v>
      </c>
      <c r="BI91" s="119">
        <f t="shared" si="8"/>
        <v>0</v>
      </c>
      <c r="BJ91" s="15" t="s">
        <v>82</v>
      </c>
      <c r="BK91" s="119">
        <f t="shared" si="9"/>
        <v>0</v>
      </c>
      <c r="BL91" s="15" t="s">
        <v>82</v>
      </c>
      <c r="BM91" s="118" t="s">
        <v>363</v>
      </c>
    </row>
    <row r="92" spans="2:65" s="1" customFormat="1" ht="33" customHeight="1">
      <c r="B92" s="105"/>
      <c r="C92" s="106" t="s">
        <v>171</v>
      </c>
      <c r="D92" s="106" t="s">
        <v>130</v>
      </c>
      <c r="E92" s="107" t="s">
        <v>364</v>
      </c>
      <c r="F92" s="108" t="s">
        <v>365</v>
      </c>
      <c r="G92" s="109" t="s">
        <v>150</v>
      </c>
      <c r="H92" s="110">
        <v>16</v>
      </c>
      <c r="I92" s="111"/>
      <c r="J92" s="112">
        <f t="shared" si="0"/>
        <v>0</v>
      </c>
      <c r="K92" s="108" t="s">
        <v>134</v>
      </c>
      <c r="L92" s="113"/>
      <c r="M92" s="114" t="s">
        <v>3</v>
      </c>
      <c r="N92" s="115" t="s">
        <v>45</v>
      </c>
      <c r="P92" s="116">
        <f t="shared" si="1"/>
        <v>0</v>
      </c>
      <c r="Q92" s="116">
        <v>0</v>
      </c>
      <c r="R92" s="116">
        <f t="shared" si="2"/>
        <v>0</v>
      </c>
      <c r="S92" s="116">
        <v>0</v>
      </c>
      <c r="T92" s="117">
        <f t="shared" si="3"/>
        <v>0</v>
      </c>
      <c r="AR92" s="118" t="s">
        <v>84</v>
      </c>
      <c r="AT92" s="118" t="s">
        <v>130</v>
      </c>
      <c r="AU92" s="118" t="s">
        <v>82</v>
      </c>
      <c r="AY92" s="15" t="s">
        <v>136</v>
      </c>
      <c r="BE92" s="119">
        <f t="shared" si="4"/>
        <v>0</v>
      </c>
      <c r="BF92" s="119">
        <f t="shared" si="5"/>
        <v>0</v>
      </c>
      <c r="BG92" s="119">
        <f t="shared" si="6"/>
        <v>0</v>
      </c>
      <c r="BH92" s="119">
        <f t="shared" si="7"/>
        <v>0</v>
      </c>
      <c r="BI92" s="119">
        <f t="shared" si="8"/>
        <v>0</v>
      </c>
      <c r="BJ92" s="15" t="s">
        <v>82</v>
      </c>
      <c r="BK92" s="119">
        <f t="shared" si="9"/>
        <v>0</v>
      </c>
      <c r="BL92" s="15" t="s">
        <v>82</v>
      </c>
      <c r="BM92" s="118" t="s">
        <v>366</v>
      </c>
    </row>
    <row r="93" spans="2:65" s="1" customFormat="1" ht="33" customHeight="1">
      <c r="B93" s="105"/>
      <c r="C93" s="106" t="s">
        <v>175</v>
      </c>
      <c r="D93" s="106" t="s">
        <v>130</v>
      </c>
      <c r="E93" s="107" t="s">
        <v>367</v>
      </c>
      <c r="F93" s="108" t="s">
        <v>368</v>
      </c>
      <c r="G93" s="109" t="s">
        <v>150</v>
      </c>
      <c r="H93" s="110">
        <v>16</v>
      </c>
      <c r="I93" s="111"/>
      <c r="J93" s="112">
        <f t="shared" si="0"/>
        <v>0</v>
      </c>
      <c r="K93" s="108" t="s">
        <v>134</v>
      </c>
      <c r="L93" s="113"/>
      <c r="M93" s="114" t="s">
        <v>3</v>
      </c>
      <c r="N93" s="115" t="s">
        <v>45</v>
      </c>
      <c r="P93" s="116">
        <f t="shared" si="1"/>
        <v>0</v>
      </c>
      <c r="Q93" s="116">
        <v>0</v>
      </c>
      <c r="R93" s="116">
        <f t="shared" si="2"/>
        <v>0</v>
      </c>
      <c r="S93" s="116">
        <v>0</v>
      </c>
      <c r="T93" s="117">
        <f t="shared" si="3"/>
        <v>0</v>
      </c>
      <c r="AR93" s="118" t="s">
        <v>84</v>
      </c>
      <c r="AT93" s="118" t="s">
        <v>130</v>
      </c>
      <c r="AU93" s="118" t="s">
        <v>82</v>
      </c>
      <c r="AY93" s="15" t="s">
        <v>136</v>
      </c>
      <c r="BE93" s="119">
        <f t="shared" si="4"/>
        <v>0</v>
      </c>
      <c r="BF93" s="119">
        <f t="shared" si="5"/>
        <v>0</v>
      </c>
      <c r="BG93" s="119">
        <f t="shared" si="6"/>
        <v>0</v>
      </c>
      <c r="BH93" s="119">
        <f t="shared" si="7"/>
        <v>0</v>
      </c>
      <c r="BI93" s="119">
        <f t="shared" si="8"/>
        <v>0</v>
      </c>
      <c r="BJ93" s="15" t="s">
        <v>82</v>
      </c>
      <c r="BK93" s="119">
        <f t="shared" si="9"/>
        <v>0</v>
      </c>
      <c r="BL93" s="15" t="s">
        <v>82</v>
      </c>
      <c r="BM93" s="118" t="s">
        <v>369</v>
      </c>
    </row>
    <row r="94" spans="2:65" s="1" customFormat="1" ht="24.2" customHeight="1">
      <c r="B94" s="105"/>
      <c r="C94" s="106" t="s">
        <v>179</v>
      </c>
      <c r="D94" s="106" t="s">
        <v>130</v>
      </c>
      <c r="E94" s="107" t="s">
        <v>370</v>
      </c>
      <c r="F94" s="108" t="s">
        <v>371</v>
      </c>
      <c r="G94" s="109" t="s">
        <v>150</v>
      </c>
      <c r="H94" s="110">
        <v>1</v>
      </c>
      <c r="I94" s="111"/>
      <c r="J94" s="112">
        <f t="shared" si="0"/>
        <v>0</v>
      </c>
      <c r="K94" s="108" t="s">
        <v>134</v>
      </c>
      <c r="L94" s="113"/>
      <c r="M94" s="114" t="s">
        <v>3</v>
      </c>
      <c r="N94" s="115" t="s">
        <v>45</v>
      </c>
      <c r="P94" s="116">
        <f t="shared" si="1"/>
        <v>0</v>
      </c>
      <c r="Q94" s="116">
        <v>0</v>
      </c>
      <c r="R94" s="116">
        <f t="shared" si="2"/>
        <v>0</v>
      </c>
      <c r="S94" s="116">
        <v>0</v>
      </c>
      <c r="T94" s="117">
        <f t="shared" si="3"/>
        <v>0</v>
      </c>
      <c r="AR94" s="118" t="s">
        <v>84</v>
      </c>
      <c r="AT94" s="118" t="s">
        <v>130</v>
      </c>
      <c r="AU94" s="118" t="s">
        <v>82</v>
      </c>
      <c r="AY94" s="15" t="s">
        <v>136</v>
      </c>
      <c r="BE94" s="119">
        <f t="shared" si="4"/>
        <v>0</v>
      </c>
      <c r="BF94" s="119">
        <f t="shared" si="5"/>
        <v>0</v>
      </c>
      <c r="BG94" s="119">
        <f t="shared" si="6"/>
        <v>0</v>
      </c>
      <c r="BH94" s="119">
        <f t="shared" si="7"/>
        <v>0</v>
      </c>
      <c r="BI94" s="119">
        <f t="shared" si="8"/>
        <v>0</v>
      </c>
      <c r="BJ94" s="15" t="s">
        <v>82</v>
      </c>
      <c r="BK94" s="119">
        <f t="shared" si="9"/>
        <v>0</v>
      </c>
      <c r="BL94" s="15" t="s">
        <v>82</v>
      </c>
      <c r="BM94" s="118" t="s">
        <v>372</v>
      </c>
    </row>
    <row r="95" spans="2:65" s="1" customFormat="1" ht="24.2" customHeight="1">
      <c r="B95" s="105"/>
      <c r="C95" s="106" t="s">
        <v>183</v>
      </c>
      <c r="D95" s="106" t="s">
        <v>130</v>
      </c>
      <c r="E95" s="107" t="s">
        <v>373</v>
      </c>
      <c r="F95" s="108" t="s">
        <v>374</v>
      </c>
      <c r="G95" s="109" t="s">
        <v>150</v>
      </c>
      <c r="H95" s="110">
        <v>1</v>
      </c>
      <c r="I95" s="111"/>
      <c r="J95" s="112">
        <f t="shared" si="0"/>
        <v>0</v>
      </c>
      <c r="K95" s="108" t="s">
        <v>134</v>
      </c>
      <c r="L95" s="113"/>
      <c r="M95" s="114" t="s">
        <v>3</v>
      </c>
      <c r="N95" s="115" t="s">
        <v>45</v>
      </c>
      <c r="P95" s="116">
        <f t="shared" si="1"/>
        <v>0</v>
      </c>
      <c r="Q95" s="116">
        <v>0</v>
      </c>
      <c r="R95" s="116">
        <f t="shared" si="2"/>
        <v>0</v>
      </c>
      <c r="S95" s="116">
        <v>0</v>
      </c>
      <c r="T95" s="117">
        <f t="shared" si="3"/>
        <v>0</v>
      </c>
      <c r="AR95" s="118" t="s">
        <v>84</v>
      </c>
      <c r="AT95" s="118" t="s">
        <v>130</v>
      </c>
      <c r="AU95" s="118" t="s">
        <v>82</v>
      </c>
      <c r="AY95" s="15" t="s">
        <v>136</v>
      </c>
      <c r="BE95" s="119">
        <f t="shared" si="4"/>
        <v>0</v>
      </c>
      <c r="BF95" s="119">
        <f t="shared" si="5"/>
        <v>0</v>
      </c>
      <c r="BG95" s="119">
        <f t="shared" si="6"/>
        <v>0</v>
      </c>
      <c r="BH95" s="119">
        <f t="shared" si="7"/>
        <v>0</v>
      </c>
      <c r="BI95" s="119">
        <f t="shared" si="8"/>
        <v>0</v>
      </c>
      <c r="BJ95" s="15" t="s">
        <v>82</v>
      </c>
      <c r="BK95" s="119">
        <f t="shared" si="9"/>
        <v>0</v>
      </c>
      <c r="BL95" s="15" t="s">
        <v>82</v>
      </c>
      <c r="BM95" s="118" t="s">
        <v>375</v>
      </c>
    </row>
    <row r="96" spans="2:65" s="1" customFormat="1" ht="24.2" customHeight="1">
      <c r="B96" s="105"/>
      <c r="C96" s="106" t="s">
        <v>187</v>
      </c>
      <c r="D96" s="106" t="s">
        <v>130</v>
      </c>
      <c r="E96" s="107" t="s">
        <v>376</v>
      </c>
      <c r="F96" s="108" t="s">
        <v>377</v>
      </c>
      <c r="G96" s="109" t="s">
        <v>150</v>
      </c>
      <c r="H96" s="110">
        <v>1</v>
      </c>
      <c r="I96" s="111"/>
      <c r="J96" s="112">
        <f t="shared" si="0"/>
        <v>0</v>
      </c>
      <c r="K96" s="108" t="s">
        <v>134</v>
      </c>
      <c r="L96" s="113"/>
      <c r="M96" s="114" t="s">
        <v>3</v>
      </c>
      <c r="N96" s="115" t="s">
        <v>45</v>
      </c>
      <c r="P96" s="116">
        <f t="shared" si="1"/>
        <v>0</v>
      </c>
      <c r="Q96" s="116">
        <v>0</v>
      </c>
      <c r="R96" s="116">
        <f t="shared" si="2"/>
        <v>0</v>
      </c>
      <c r="S96" s="116">
        <v>0</v>
      </c>
      <c r="T96" s="117">
        <f t="shared" si="3"/>
        <v>0</v>
      </c>
      <c r="AR96" s="118" t="s">
        <v>84</v>
      </c>
      <c r="AT96" s="118" t="s">
        <v>130</v>
      </c>
      <c r="AU96" s="118" t="s">
        <v>82</v>
      </c>
      <c r="AY96" s="15" t="s">
        <v>136</v>
      </c>
      <c r="BE96" s="119">
        <f t="shared" si="4"/>
        <v>0</v>
      </c>
      <c r="BF96" s="119">
        <f t="shared" si="5"/>
        <v>0</v>
      </c>
      <c r="BG96" s="119">
        <f t="shared" si="6"/>
        <v>0</v>
      </c>
      <c r="BH96" s="119">
        <f t="shared" si="7"/>
        <v>0</v>
      </c>
      <c r="BI96" s="119">
        <f t="shared" si="8"/>
        <v>0</v>
      </c>
      <c r="BJ96" s="15" t="s">
        <v>82</v>
      </c>
      <c r="BK96" s="119">
        <f t="shared" si="9"/>
        <v>0</v>
      </c>
      <c r="BL96" s="15" t="s">
        <v>82</v>
      </c>
      <c r="BM96" s="118" t="s">
        <v>378</v>
      </c>
    </row>
    <row r="97" spans="2:65" s="1" customFormat="1" ht="24.2" customHeight="1">
      <c r="B97" s="105"/>
      <c r="C97" s="106" t="s">
        <v>9</v>
      </c>
      <c r="D97" s="106" t="s">
        <v>130</v>
      </c>
      <c r="E97" s="107" t="s">
        <v>379</v>
      </c>
      <c r="F97" s="108" t="s">
        <v>380</v>
      </c>
      <c r="G97" s="109" t="s">
        <v>150</v>
      </c>
      <c r="H97" s="110">
        <v>1</v>
      </c>
      <c r="I97" s="111"/>
      <c r="J97" s="112">
        <f t="shared" si="0"/>
        <v>0</v>
      </c>
      <c r="K97" s="108" t="s">
        <v>134</v>
      </c>
      <c r="L97" s="113"/>
      <c r="M97" s="114" t="s">
        <v>3</v>
      </c>
      <c r="N97" s="115" t="s">
        <v>45</v>
      </c>
      <c r="P97" s="116">
        <f t="shared" si="1"/>
        <v>0</v>
      </c>
      <c r="Q97" s="116">
        <v>0</v>
      </c>
      <c r="R97" s="116">
        <f t="shared" si="2"/>
        <v>0</v>
      </c>
      <c r="S97" s="116">
        <v>0</v>
      </c>
      <c r="T97" s="117">
        <f t="shared" si="3"/>
        <v>0</v>
      </c>
      <c r="AR97" s="118" t="s">
        <v>84</v>
      </c>
      <c r="AT97" s="118" t="s">
        <v>130</v>
      </c>
      <c r="AU97" s="118" t="s">
        <v>82</v>
      </c>
      <c r="AY97" s="15" t="s">
        <v>136</v>
      </c>
      <c r="BE97" s="119">
        <f t="shared" si="4"/>
        <v>0</v>
      </c>
      <c r="BF97" s="119">
        <f t="shared" si="5"/>
        <v>0</v>
      </c>
      <c r="BG97" s="119">
        <f t="shared" si="6"/>
        <v>0</v>
      </c>
      <c r="BH97" s="119">
        <f t="shared" si="7"/>
        <v>0</v>
      </c>
      <c r="BI97" s="119">
        <f t="shared" si="8"/>
        <v>0</v>
      </c>
      <c r="BJ97" s="15" t="s">
        <v>82</v>
      </c>
      <c r="BK97" s="119">
        <f t="shared" si="9"/>
        <v>0</v>
      </c>
      <c r="BL97" s="15" t="s">
        <v>82</v>
      </c>
      <c r="BM97" s="118" t="s">
        <v>381</v>
      </c>
    </row>
    <row r="98" spans="2:65" s="1" customFormat="1" ht="24.2" customHeight="1">
      <c r="B98" s="105"/>
      <c r="C98" s="106" t="s">
        <v>194</v>
      </c>
      <c r="D98" s="106" t="s">
        <v>130</v>
      </c>
      <c r="E98" s="107" t="s">
        <v>382</v>
      </c>
      <c r="F98" s="108" t="s">
        <v>383</v>
      </c>
      <c r="G98" s="109" t="s">
        <v>150</v>
      </c>
      <c r="H98" s="110">
        <v>1</v>
      </c>
      <c r="I98" s="111"/>
      <c r="J98" s="112">
        <f t="shared" si="0"/>
        <v>0</v>
      </c>
      <c r="K98" s="108" t="s">
        <v>134</v>
      </c>
      <c r="L98" s="113"/>
      <c r="M98" s="114" t="s">
        <v>3</v>
      </c>
      <c r="N98" s="115" t="s">
        <v>45</v>
      </c>
      <c r="P98" s="116">
        <f t="shared" si="1"/>
        <v>0</v>
      </c>
      <c r="Q98" s="116">
        <v>0</v>
      </c>
      <c r="R98" s="116">
        <f t="shared" si="2"/>
        <v>0</v>
      </c>
      <c r="S98" s="116">
        <v>0</v>
      </c>
      <c r="T98" s="117">
        <f t="shared" si="3"/>
        <v>0</v>
      </c>
      <c r="AR98" s="118" t="s">
        <v>84</v>
      </c>
      <c r="AT98" s="118" t="s">
        <v>130</v>
      </c>
      <c r="AU98" s="118" t="s">
        <v>82</v>
      </c>
      <c r="AY98" s="15" t="s">
        <v>136</v>
      </c>
      <c r="BE98" s="119">
        <f t="shared" si="4"/>
        <v>0</v>
      </c>
      <c r="BF98" s="119">
        <f t="shared" si="5"/>
        <v>0</v>
      </c>
      <c r="BG98" s="119">
        <f t="shared" si="6"/>
        <v>0</v>
      </c>
      <c r="BH98" s="119">
        <f t="shared" si="7"/>
        <v>0</v>
      </c>
      <c r="BI98" s="119">
        <f t="shared" si="8"/>
        <v>0</v>
      </c>
      <c r="BJ98" s="15" t="s">
        <v>82</v>
      </c>
      <c r="BK98" s="119">
        <f t="shared" si="9"/>
        <v>0</v>
      </c>
      <c r="BL98" s="15" t="s">
        <v>82</v>
      </c>
      <c r="BM98" s="118" t="s">
        <v>384</v>
      </c>
    </row>
    <row r="99" spans="2:65" s="1" customFormat="1" ht="24.2" customHeight="1">
      <c r="B99" s="105"/>
      <c r="C99" s="106" t="s">
        <v>198</v>
      </c>
      <c r="D99" s="106" t="s">
        <v>130</v>
      </c>
      <c r="E99" s="107" t="s">
        <v>385</v>
      </c>
      <c r="F99" s="108" t="s">
        <v>386</v>
      </c>
      <c r="G99" s="109" t="s">
        <v>150</v>
      </c>
      <c r="H99" s="110">
        <v>1</v>
      </c>
      <c r="I99" s="111"/>
      <c r="J99" s="112">
        <f t="shared" si="0"/>
        <v>0</v>
      </c>
      <c r="K99" s="108" t="s">
        <v>134</v>
      </c>
      <c r="L99" s="113"/>
      <c r="M99" s="114" t="s">
        <v>3</v>
      </c>
      <c r="N99" s="115" t="s">
        <v>45</v>
      </c>
      <c r="P99" s="116">
        <f t="shared" si="1"/>
        <v>0</v>
      </c>
      <c r="Q99" s="116">
        <v>0</v>
      </c>
      <c r="R99" s="116">
        <f t="shared" si="2"/>
        <v>0</v>
      </c>
      <c r="S99" s="116">
        <v>0</v>
      </c>
      <c r="T99" s="117">
        <f t="shared" si="3"/>
        <v>0</v>
      </c>
      <c r="AR99" s="118" t="s">
        <v>84</v>
      </c>
      <c r="AT99" s="118" t="s">
        <v>130</v>
      </c>
      <c r="AU99" s="118" t="s">
        <v>82</v>
      </c>
      <c r="AY99" s="15" t="s">
        <v>136</v>
      </c>
      <c r="BE99" s="119">
        <f t="shared" si="4"/>
        <v>0</v>
      </c>
      <c r="BF99" s="119">
        <f t="shared" si="5"/>
        <v>0</v>
      </c>
      <c r="BG99" s="119">
        <f t="shared" si="6"/>
        <v>0</v>
      </c>
      <c r="BH99" s="119">
        <f t="shared" si="7"/>
        <v>0</v>
      </c>
      <c r="BI99" s="119">
        <f t="shared" si="8"/>
        <v>0</v>
      </c>
      <c r="BJ99" s="15" t="s">
        <v>82</v>
      </c>
      <c r="BK99" s="119">
        <f t="shared" si="9"/>
        <v>0</v>
      </c>
      <c r="BL99" s="15" t="s">
        <v>82</v>
      </c>
      <c r="BM99" s="118" t="s">
        <v>387</v>
      </c>
    </row>
    <row r="100" spans="2:65" s="1" customFormat="1" ht="24.2" customHeight="1">
      <c r="B100" s="105"/>
      <c r="C100" s="106" t="s">
        <v>202</v>
      </c>
      <c r="D100" s="106" t="s">
        <v>130</v>
      </c>
      <c r="E100" s="107" t="s">
        <v>388</v>
      </c>
      <c r="F100" s="108" t="s">
        <v>389</v>
      </c>
      <c r="G100" s="109" t="s">
        <v>150</v>
      </c>
      <c r="H100" s="110">
        <v>1</v>
      </c>
      <c r="I100" s="111"/>
      <c r="J100" s="112">
        <f t="shared" si="0"/>
        <v>0</v>
      </c>
      <c r="K100" s="108" t="s">
        <v>134</v>
      </c>
      <c r="L100" s="113"/>
      <c r="M100" s="114" t="s">
        <v>3</v>
      </c>
      <c r="N100" s="115" t="s">
        <v>45</v>
      </c>
      <c r="P100" s="116">
        <f t="shared" si="1"/>
        <v>0</v>
      </c>
      <c r="Q100" s="116">
        <v>0</v>
      </c>
      <c r="R100" s="116">
        <f t="shared" si="2"/>
        <v>0</v>
      </c>
      <c r="S100" s="116">
        <v>0</v>
      </c>
      <c r="T100" s="117">
        <f t="shared" si="3"/>
        <v>0</v>
      </c>
      <c r="AR100" s="118" t="s">
        <v>84</v>
      </c>
      <c r="AT100" s="118" t="s">
        <v>130</v>
      </c>
      <c r="AU100" s="118" t="s">
        <v>82</v>
      </c>
      <c r="AY100" s="15" t="s">
        <v>136</v>
      </c>
      <c r="BE100" s="119">
        <f t="shared" si="4"/>
        <v>0</v>
      </c>
      <c r="BF100" s="119">
        <f t="shared" si="5"/>
        <v>0</v>
      </c>
      <c r="BG100" s="119">
        <f t="shared" si="6"/>
        <v>0</v>
      </c>
      <c r="BH100" s="119">
        <f t="shared" si="7"/>
        <v>0</v>
      </c>
      <c r="BI100" s="119">
        <f t="shared" si="8"/>
        <v>0</v>
      </c>
      <c r="BJ100" s="15" t="s">
        <v>82</v>
      </c>
      <c r="BK100" s="119">
        <f t="shared" si="9"/>
        <v>0</v>
      </c>
      <c r="BL100" s="15" t="s">
        <v>82</v>
      </c>
      <c r="BM100" s="118" t="s">
        <v>390</v>
      </c>
    </row>
    <row r="101" spans="2:65" s="1" customFormat="1" ht="24.2" customHeight="1">
      <c r="B101" s="105"/>
      <c r="C101" s="120" t="s">
        <v>206</v>
      </c>
      <c r="D101" s="120" t="s">
        <v>139</v>
      </c>
      <c r="E101" s="121" t="s">
        <v>391</v>
      </c>
      <c r="F101" s="122" t="s">
        <v>392</v>
      </c>
      <c r="G101" s="123" t="s">
        <v>150</v>
      </c>
      <c r="H101" s="124">
        <v>1</v>
      </c>
      <c r="I101" s="125"/>
      <c r="J101" s="126">
        <f t="shared" si="0"/>
        <v>0</v>
      </c>
      <c r="K101" s="122" t="s">
        <v>3</v>
      </c>
      <c r="L101" s="30"/>
      <c r="M101" s="127" t="s">
        <v>3</v>
      </c>
      <c r="N101" s="128" t="s">
        <v>45</v>
      </c>
      <c r="P101" s="116">
        <f t="shared" si="1"/>
        <v>0</v>
      </c>
      <c r="Q101" s="116">
        <v>0</v>
      </c>
      <c r="R101" s="116">
        <f t="shared" si="2"/>
        <v>0</v>
      </c>
      <c r="S101" s="116">
        <v>0</v>
      </c>
      <c r="T101" s="117">
        <f t="shared" si="3"/>
        <v>0</v>
      </c>
      <c r="AR101" s="118" t="s">
        <v>82</v>
      </c>
      <c r="AT101" s="118" t="s">
        <v>139</v>
      </c>
      <c r="AU101" s="118" t="s">
        <v>82</v>
      </c>
      <c r="AY101" s="15" t="s">
        <v>136</v>
      </c>
      <c r="BE101" s="119">
        <f t="shared" si="4"/>
        <v>0</v>
      </c>
      <c r="BF101" s="119">
        <f t="shared" si="5"/>
        <v>0</v>
      </c>
      <c r="BG101" s="119">
        <f t="shared" si="6"/>
        <v>0</v>
      </c>
      <c r="BH101" s="119">
        <f t="shared" si="7"/>
        <v>0</v>
      </c>
      <c r="BI101" s="119">
        <f t="shared" si="8"/>
        <v>0</v>
      </c>
      <c r="BJ101" s="15" t="s">
        <v>82</v>
      </c>
      <c r="BK101" s="119">
        <f t="shared" si="9"/>
        <v>0</v>
      </c>
      <c r="BL101" s="15" t="s">
        <v>82</v>
      </c>
      <c r="BM101" s="118" t="s">
        <v>393</v>
      </c>
    </row>
    <row r="102" spans="2:65" s="1" customFormat="1" ht="24.2" customHeight="1">
      <c r="B102" s="105"/>
      <c r="C102" s="106" t="s">
        <v>210</v>
      </c>
      <c r="D102" s="106" t="s">
        <v>130</v>
      </c>
      <c r="E102" s="107" t="s">
        <v>394</v>
      </c>
      <c r="F102" s="108" t="s">
        <v>395</v>
      </c>
      <c r="G102" s="109" t="s">
        <v>150</v>
      </c>
      <c r="H102" s="110">
        <v>1</v>
      </c>
      <c r="I102" s="111"/>
      <c r="J102" s="112">
        <f t="shared" si="0"/>
        <v>0</v>
      </c>
      <c r="K102" s="108" t="s">
        <v>134</v>
      </c>
      <c r="L102" s="113"/>
      <c r="M102" s="114" t="s">
        <v>3</v>
      </c>
      <c r="N102" s="115" t="s">
        <v>45</v>
      </c>
      <c r="P102" s="116">
        <f t="shared" si="1"/>
        <v>0</v>
      </c>
      <c r="Q102" s="116">
        <v>0</v>
      </c>
      <c r="R102" s="116">
        <f t="shared" si="2"/>
        <v>0</v>
      </c>
      <c r="S102" s="116">
        <v>0</v>
      </c>
      <c r="T102" s="117">
        <f t="shared" si="3"/>
        <v>0</v>
      </c>
      <c r="AR102" s="118" t="s">
        <v>84</v>
      </c>
      <c r="AT102" s="118" t="s">
        <v>130</v>
      </c>
      <c r="AU102" s="118" t="s">
        <v>82</v>
      </c>
      <c r="AY102" s="15" t="s">
        <v>136</v>
      </c>
      <c r="BE102" s="119">
        <f t="shared" si="4"/>
        <v>0</v>
      </c>
      <c r="BF102" s="119">
        <f t="shared" si="5"/>
        <v>0</v>
      </c>
      <c r="BG102" s="119">
        <f t="shared" si="6"/>
        <v>0</v>
      </c>
      <c r="BH102" s="119">
        <f t="shared" si="7"/>
        <v>0</v>
      </c>
      <c r="BI102" s="119">
        <f t="shared" si="8"/>
        <v>0</v>
      </c>
      <c r="BJ102" s="15" t="s">
        <v>82</v>
      </c>
      <c r="BK102" s="119">
        <f t="shared" si="9"/>
        <v>0</v>
      </c>
      <c r="BL102" s="15" t="s">
        <v>82</v>
      </c>
      <c r="BM102" s="118" t="s">
        <v>396</v>
      </c>
    </row>
    <row r="103" spans="2:65" s="1" customFormat="1" ht="24.2" customHeight="1">
      <c r="B103" s="105"/>
      <c r="C103" s="106" t="s">
        <v>8</v>
      </c>
      <c r="D103" s="106" t="s">
        <v>130</v>
      </c>
      <c r="E103" s="107" t="s">
        <v>397</v>
      </c>
      <c r="F103" s="108" t="s">
        <v>714</v>
      </c>
      <c r="G103" s="109" t="s">
        <v>150</v>
      </c>
      <c r="H103" s="110">
        <v>1</v>
      </c>
      <c r="I103" s="111"/>
      <c r="J103" s="112">
        <f t="shared" si="0"/>
        <v>0</v>
      </c>
      <c r="K103" s="108"/>
      <c r="L103" s="113"/>
      <c r="M103" s="114" t="s">
        <v>3</v>
      </c>
      <c r="N103" s="115" t="s">
        <v>45</v>
      </c>
      <c r="P103" s="116">
        <f t="shared" si="1"/>
        <v>0</v>
      </c>
      <c r="Q103" s="116">
        <v>0</v>
      </c>
      <c r="R103" s="116">
        <f t="shared" si="2"/>
        <v>0</v>
      </c>
      <c r="S103" s="116">
        <v>0</v>
      </c>
      <c r="T103" s="117">
        <f t="shared" si="3"/>
        <v>0</v>
      </c>
      <c r="AR103" s="118" t="s">
        <v>84</v>
      </c>
      <c r="AT103" s="118" t="s">
        <v>130</v>
      </c>
      <c r="AU103" s="118" t="s">
        <v>82</v>
      </c>
      <c r="AY103" s="15" t="s">
        <v>136</v>
      </c>
      <c r="BE103" s="119">
        <f t="shared" si="4"/>
        <v>0</v>
      </c>
      <c r="BF103" s="119">
        <f t="shared" si="5"/>
        <v>0</v>
      </c>
      <c r="BG103" s="119">
        <f t="shared" si="6"/>
        <v>0</v>
      </c>
      <c r="BH103" s="119">
        <f t="shared" si="7"/>
        <v>0</v>
      </c>
      <c r="BI103" s="119">
        <f t="shared" si="8"/>
        <v>0</v>
      </c>
      <c r="BJ103" s="15" t="s">
        <v>82</v>
      </c>
      <c r="BK103" s="119">
        <f t="shared" si="9"/>
        <v>0</v>
      </c>
      <c r="BL103" s="15" t="s">
        <v>82</v>
      </c>
      <c r="BM103" s="118" t="s">
        <v>398</v>
      </c>
    </row>
    <row r="104" spans="2:65" s="1" customFormat="1" ht="24.2" customHeight="1">
      <c r="B104" s="105"/>
      <c r="C104" s="106" t="s">
        <v>217</v>
      </c>
      <c r="D104" s="106" t="s">
        <v>130</v>
      </c>
      <c r="E104" s="107" t="s">
        <v>399</v>
      </c>
      <c r="F104" s="108" t="s">
        <v>400</v>
      </c>
      <c r="G104" s="109" t="s">
        <v>150</v>
      </c>
      <c r="H104" s="110">
        <v>1</v>
      </c>
      <c r="I104" s="111"/>
      <c r="J104" s="112">
        <f t="shared" si="0"/>
        <v>0</v>
      </c>
      <c r="K104" s="108" t="s">
        <v>134</v>
      </c>
      <c r="L104" s="113"/>
      <c r="M104" s="114" t="s">
        <v>3</v>
      </c>
      <c r="N104" s="115" t="s">
        <v>45</v>
      </c>
      <c r="P104" s="116">
        <f t="shared" si="1"/>
        <v>0</v>
      </c>
      <c r="Q104" s="116">
        <v>0</v>
      </c>
      <c r="R104" s="116">
        <f t="shared" si="2"/>
        <v>0</v>
      </c>
      <c r="S104" s="116">
        <v>0</v>
      </c>
      <c r="T104" s="117">
        <f t="shared" si="3"/>
        <v>0</v>
      </c>
      <c r="AR104" s="118" t="s">
        <v>84</v>
      </c>
      <c r="AT104" s="118" t="s">
        <v>130</v>
      </c>
      <c r="AU104" s="118" t="s">
        <v>82</v>
      </c>
      <c r="AY104" s="15" t="s">
        <v>136</v>
      </c>
      <c r="BE104" s="119">
        <f t="shared" si="4"/>
        <v>0</v>
      </c>
      <c r="BF104" s="119">
        <f t="shared" si="5"/>
        <v>0</v>
      </c>
      <c r="BG104" s="119">
        <f t="shared" si="6"/>
        <v>0</v>
      </c>
      <c r="BH104" s="119">
        <f t="shared" si="7"/>
        <v>0</v>
      </c>
      <c r="BI104" s="119">
        <f t="shared" si="8"/>
        <v>0</v>
      </c>
      <c r="BJ104" s="15" t="s">
        <v>82</v>
      </c>
      <c r="BK104" s="119">
        <f t="shared" si="9"/>
        <v>0</v>
      </c>
      <c r="BL104" s="15" t="s">
        <v>82</v>
      </c>
      <c r="BM104" s="118" t="s">
        <v>401</v>
      </c>
    </row>
    <row r="105" spans="2:65" s="1" customFormat="1" ht="21.75" customHeight="1">
      <c r="B105" s="105"/>
      <c r="C105" s="120" t="s">
        <v>221</v>
      </c>
      <c r="D105" s="120" t="s">
        <v>139</v>
      </c>
      <c r="E105" s="121" t="s">
        <v>402</v>
      </c>
      <c r="F105" s="122" t="s">
        <v>403</v>
      </c>
      <c r="G105" s="123" t="s">
        <v>150</v>
      </c>
      <c r="H105" s="124">
        <v>1</v>
      </c>
      <c r="I105" s="125"/>
      <c r="J105" s="126">
        <f t="shared" si="0"/>
        <v>0</v>
      </c>
      <c r="K105" s="122" t="s">
        <v>134</v>
      </c>
      <c r="L105" s="30"/>
      <c r="M105" s="127" t="s">
        <v>3</v>
      </c>
      <c r="N105" s="128" t="s">
        <v>45</v>
      </c>
      <c r="P105" s="116">
        <f t="shared" si="1"/>
        <v>0</v>
      </c>
      <c r="Q105" s="116">
        <v>0</v>
      </c>
      <c r="R105" s="116">
        <f t="shared" si="2"/>
        <v>0</v>
      </c>
      <c r="S105" s="116">
        <v>0</v>
      </c>
      <c r="T105" s="117">
        <f t="shared" si="3"/>
        <v>0</v>
      </c>
      <c r="AR105" s="118" t="s">
        <v>82</v>
      </c>
      <c r="AT105" s="118" t="s">
        <v>139</v>
      </c>
      <c r="AU105" s="118" t="s">
        <v>82</v>
      </c>
      <c r="AY105" s="15" t="s">
        <v>136</v>
      </c>
      <c r="BE105" s="119">
        <f t="shared" si="4"/>
        <v>0</v>
      </c>
      <c r="BF105" s="119">
        <f t="shared" si="5"/>
        <v>0</v>
      </c>
      <c r="BG105" s="119">
        <f t="shared" si="6"/>
        <v>0</v>
      </c>
      <c r="BH105" s="119">
        <f t="shared" si="7"/>
        <v>0</v>
      </c>
      <c r="BI105" s="119">
        <f t="shared" si="8"/>
        <v>0</v>
      </c>
      <c r="BJ105" s="15" t="s">
        <v>82</v>
      </c>
      <c r="BK105" s="119">
        <f t="shared" si="9"/>
        <v>0</v>
      </c>
      <c r="BL105" s="15" t="s">
        <v>82</v>
      </c>
      <c r="BM105" s="118" t="s">
        <v>404</v>
      </c>
    </row>
    <row r="106" spans="2:65" s="1" customFormat="1" ht="16.5" customHeight="1">
      <c r="B106" s="105"/>
      <c r="C106" s="120" t="s">
        <v>225</v>
      </c>
      <c r="D106" s="120" t="s">
        <v>139</v>
      </c>
      <c r="E106" s="121" t="s">
        <v>405</v>
      </c>
      <c r="F106" s="122" t="s">
        <v>406</v>
      </c>
      <c r="G106" s="123" t="s">
        <v>150</v>
      </c>
      <c r="H106" s="124">
        <v>1</v>
      </c>
      <c r="I106" s="125"/>
      <c r="J106" s="126">
        <f t="shared" si="0"/>
        <v>0</v>
      </c>
      <c r="K106" s="122" t="s">
        <v>134</v>
      </c>
      <c r="L106" s="30"/>
      <c r="M106" s="127" t="s">
        <v>3</v>
      </c>
      <c r="N106" s="128" t="s">
        <v>45</v>
      </c>
      <c r="P106" s="116">
        <f t="shared" si="1"/>
        <v>0</v>
      </c>
      <c r="Q106" s="116">
        <v>0</v>
      </c>
      <c r="R106" s="116">
        <f t="shared" si="2"/>
        <v>0</v>
      </c>
      <c r="S106" s="116">
        <v>0</v>
      </c>
      <c r="T106" s="117">
        <f t="shared" si="3"/>
        <v>0</v>
      </c>
      <c r="AR106" s="118" t="s">
        <v>82</v>
      </c>
      <c r="AT106" s="118" t="s">
        <v>139</v>
      </c>
      <c r="AU106" s="118" t="s">
        <v>82</v>
      </c>
      <c r="AY106" s="15" t="s">
        <v>136</v>
      </c>
      <c r="BE106" s="119">
        <f t="shared" si="4"/>
        <v>0</v>
      </c>
      <c r="BF106" s="119">
        <f t="shared" si="5"/>
        <v>0</v>
      </c>
      <c r="BG106" s="119">
        <f t="shared" si="6"/>
        <v>0</v>
      </c>
      <c r="BH106" s="119">
        <f t="shared" si="7"/>
        <v>0</v>
      </c>
      <c r="BI106" s="119">
        <f t="shared" si="8"/>
        <v>0</v>
      </c>
      <c r="BJ106" s="15" t="s">
        <v>82</v>
      </c>
      <c r="BK106" s="119">
        <f t="shared" si="9"/>
        <v>0</v>
      </c>
      <c r="BL106" s="15" t="s">
        <v>82</v>
      </c>
      <c r="BM106" s="118" t="s">
        <v>407</v>
      </c>
    </row>
    <row r="107" spans="2:65" s="1" customFormat="1" ht="21.75" customHeight="1">
      <c r="B107" s="105"/>
      <c r="C107" s="120" t="s">
        <v>229</v>
      </c>
      <c r="D107" s="120" t="s">
        <v>139</v>
      </c>
      <c r="E107" s="121" t="s">
        <v>408</v>
      </c>
      <c r="F107" s="122" t="s">
        <v>409</v>
      </c>
      <c r="G107" s="123" t="s">
        <v>150</v>
      </c>
      <c r="H107" s="124">
        <v>1</v>
      </c>
      <c r="I107" s="125"/>
      <c r="J107" s="126">
        <f t="shared" si="0"/>
        <v>0</v>
      </c>
      <c r="K107" s="122" t="s">
        <v>134</v>
      </c>
      <c r="L107" s="30"/>
      <c r="M107" s="127" t="s">
        <v>3</v>
      </c>
      <c r="N107" s="128" t="s">
        <v>45</v>
      </c>
      <c r="P107" s="116">
        <f t="shared" si="1"/>
        <v>0</v>
      </c>
      <c r="Q107" s="116">
        <v>0</v>
      </c>
      <c r="R107" s="116">
        <f t="shared" si="2"/>
        <v>0</v>
      </c>
      <c r="S107" s="116">
        <v>0</v>
      </c>
      <c r="T107" s="117">
        <f t="shared" si="3"/>
        <v>0</v>
      </c>
      <c r="AR107" s="118" t="s">
        <v>82</v>
      </c>
      <c r="AT107" s="118" t="s">
        <v>139</v>
      </c>
      <c r="AU107" s="118" t="s">
        <v>82</v>
      </c>
      <c r="AY107" s="15" t="s">
        <v>136</v>
      </c>
      <c r="BE107" s="119">
        <f t="shared" si="4"/>
        <v>0</v>
      </c>
      <c r="BF107" s="119">
        <f t="shared" si="5"/>
        <v>0</v>
      </c>
      <c r="BG107" s="119">
        <f t="shared" si="6"/>
        <v>0</v>
      </c>
      <c r="BH107" s="119">
        <f t="shared" si="7"/>
        <v>0</v>
      </c>
      <c r="BI107" s="119">
        <f t="shared" si="8"/>
        <v>0</v>
      </c>
      <c r="BJ107" s="15" t="s">
        <v>82</v>
      </c>
      <c r="BK107" s="119">
        <f t="shared" si="9"/>
        <v>0</v>
      </c>
      <c r="BL107" s="15" t="s">
        <v>82</v>
      </c>
      <c r="BM107" s="118" t="s">
        <v>410</v>
      </c>
    </row>
    <row r="108" spans="2:65" s="1" customFormat="1" ht="21.75" customHeight="1">
      <c r="B108" s="105"/>
      <c r="C108" s="120" t="s">
        <v>233</v>
      </c>
      <c r="D108" s="120" t="s">
        <v>139</v>
      </c>
      <c r="E108" s="121" t="s">
        <v>411</v>
      </c>
      <c r="F108" s="122" t="s">
        <v>412</v>
      </c>
      <c r="G108" s="123" t="s">
        <v>150</v>
      </c>
      <c r="H108" s="124">
        <v>1</v>
      </c>
      <c r="I108" s="125"/>
      <c r="J108" s="126">
        <f t="shared" si="0"/>
        <v>0</v>
      </c>
      <c r="K108" s="122" t="s">
        <v>134</v>
      </c>
      <c r="L108" s="30"/>
      <c r="M108" s="127" t="s">
        <v>3</v>
      </c>
      <c r="N108" s="128" t="s">
        <v>45</v>
      </c>
      <c r="P108" s="116">
        <f t="shared" si="1"/>
        <v>0</v>
      </c>
      <c r="Q108" s="116">
        <v>0</v>
      </c>
      <c r="R108" s="116">
        <f t="shared" si="2"/>
        <v>0</v>
      </c>
      <c r="S108" s="116">
        <v>0</v>
      </c>
      <c r="T108" s="117">
        <f t="shared" si="3"/>
        <v>0</v>
      </c>
      <c r="AR108" s="118" t="s">
        <v>82</v>
      </c>
      <c r="AT108" s="118" t="s">
        <v>139</v>
      </c>
      <c r="AU108" s="118" t="s">
        <v>82</v>
      </c>
      <c r="AY108" s="15" t="s">
        <v>136</v>
      </c>
      <c r="BE108" s="119">
        <f t="shared" si="4"/>
        <v>0</v>
      </c>
      <c r="BF108" s="119">
        <f t="shared" si="5"/>
        <v>0</v>
      </c>
      <c r="BG108" s="119">
        <f t="shared" si="6"/>
        <v>0</v>
      </c>
      <c r="BH108" s="119">
        <f t="shared" si="7"/>
        <v>0</v>
      </c>
      <c r="BI108" s="119">
        <f t="shared" si="8"/>
        <v>0</v>
      </c>
      <c r="BJ108" s="15" t="s">
        <v>82</v>
      </c>
      <c r="BK108" s="119">
        <f t="shared" si="9"/>
        <v>0</v>
      </c>
      <c r="BL108" s="15" t="s">
        <v>82</v>
      </c>
      <c r="BM108" s="118" t="s">
        <v>413</v>
      </c>
    </row>
    <row r="109" spans="2:65" s="1" customFormat="1" ht="16.5" customHeight="1">
      <c r="B109" s="105"/>
      <c r="C109" s="120" t="s">
        <v>237</v>
      </c>
      <c r="D109" s="120" t="s">
        <v>139</v>
      </c>
      <c r="E109" s="121" t="s">
        <v>414</v>
      </c>
      <c r="F109" s="122" t="s">
        <v>415</v>
      </c>
      <c r="G109" s="123" t="s">
        <v>150</v>
      </c>
      <c r="H109" s="124">
        <v>1</v>
      </c>
      <c r="I109" s="125"/>
      <c r="J109" s="126">
        <f t="shared" si="0"/>
        <v>0</v>
      </c>
      <c r="K109" s="122" t="s">
        <v>134</v>
      </c>
      <c r="L109" s="30"/>
      <c r="M109" s="127" t="s">
        <v>3</v>
      </c>
      <c r="N109" s="128" t="s">
        <v>45</v>
      </c>
      <c r="P109" s="116">
        <f t="shared" si="1"/>
        <v>0</v>
      </c>
      <c r="Q109" s="116">
        <v>0</v>
      </c>
      <c r="R109" s="116">
        <f t="shared" si="2"/>
        <v>0</v>
      </c>
      <c r="S109" s="116">
        <v>0</v>
      </c>
      <c r="T109" s="117">
        <f t="shared" si="3"/>
        <v>0</v>
      </c>
      <c r="AR109" s="118" t="s">
        <v>82</v>
      </c>
      <c r="AT109" s="118" t="s">
        <v>139</v>
      </c>
      <c r="AU109" s="118" t="s">
        <v>82</v>
      </c>
      <c r="AY109" s="15" t="s">
        <v>136</v>
      </c>
      <c r="BE109" s="119">
        <f t="shared" si="4"/>
        <v>0</v>
      </c>
      <c r="BF109" s="119">
        <f t="shared" si="5"/>
        <v>0</v>
      </c>
      <c r="BG109" s="119">
        <f t="shared" si="6"/>
        <v>0</v>
      </c>
      <c r="BH109" s="119">
        <f t="shared" si="7"/>
        <v>0</v>
      </c>
      <c r="BI109" s="119">
        <f t="shared" si="8"/>
        <v>0</v>
      </c>
      <c r="BJ109" s="15" t="s">
        <v>82</v>
      </c>
      <c r="BK109" s="119">
        <f t="shared" si="9"/>
        <v>0</v>
      </c>
      <c r="BL109" s="15" t="s">
        <v>82</v>
      </c>
      <c r="BM109" s="118" t="s">
        <v>416</v>
      </c>
    </row>
    <row r="110" spans="2:65" s="1" customFormat="1" ht="16.5" customHeight="1">
      <c r="B110" s="105"/>
      <c r="C110" s="120" t="s">
        <v>241</v>
      </c>
      <c r="D110" s="120" t="s">
        <v>139</v>
      </c>
      <c r="E110" s="121" t="s">
        <v>295</v>
      </c>
      <c r="F110" s="122" t="s">
        <v>296</v>
      </c>
      <c r="G110" s="123" t="s">
        <v>150</v>
      </c>
      <c r="H110" s="124">
        <v>1</v>
      </c>
      <c r="I110" s="125"/>
      <c r="J110" s="126">
        <f t="shared" si="0"/>
        <v>0</v>
      </c>
      <c r="K110" s="122" t="s">
        <v>134</v>
      </c>
      <c r="L110" s="30"/>
      <c r="M110" s="127" t="s">
        <v>3</v>
      </c>
      <c r="N110" s="128" t="s">
        <v>45</v>
      </c>
      <c r="P110" s="116">
        <f t="shared" si="1"/>
        <v>0</v>
      </c>
      <c r="Q110" s="116">
        <v>0</v>
      </c>
      <c r="R110" s="116">
        <f t="shared" si="2"/>
        <v>0</v>
      </c>
      <c r="S110" s="116">
        <v>0</v>
      </c>
      <c r="T110" s="117">
        <f t="shared" si="3"/>
        <v>0</v>
      </c>
      <c r="AR110" s="118" t="s">
        <v>82</v>
      </c>
      <c r="AT110" s="118" t="s">
        <v>139</v>
      </c>
      <c r="AU110" s="118" t="s">
        <v>82</v>
      </c>
      <c r="AY110" s="15" t="s">
        <v>136</v>
      </c>
      <c r="BE110" s="119">
        <f t="shared" si="4"/>
        <v>0</v>
      </c>
      <c r="BF110" s="119">
        <f t="shared" si="5"/>
        <v>0</v>
      </c>
      <c r="BG110" s="119">
        <f t="shared" si="6"/>
        <v>0</v>
      </c>
      <c r="BH110" s="119">
        <f t="shared" si="7"/>
        <v>0</v>
      </c>
      <c r="BI110" s="119">
        <f t="shared" si="8"/>
        <v>0</v>
      </c>
      <c r="BJ110" s="15" t="s">
        <v>82</v>
      </c>
      <c r="BK110" s="119">
        <f t="shared" si="9"/>
        <v>0</v>
      </c>
      <c r="BL110" s="15" t="s">
        <v>82</v>
      </c>
      <c r="BM110" s="118" t="s">
        <v>417</v>
      </c>
    </row>
    <row r="111" spans="2:65" s="1" customFormat="1" ht="16.5" customHeight="1">
      <c r="B111" s="105"/>
      <c r="C111" s="120" t="s">
        <v>245</v>
      </c>
      <c r="D111" s="120" t="s">
        <v>139</v>
      </c>
      <c r="E111" s="121" t="s">
        <v>418</v>
      </c>
      <c r="F111" s="122" t="s">
        <v>419</v>
      </c>
      <c r="G111" s="123" t="s">
        <v>150</v>
      </c>
      <c r="H111" s="124">
        <v>1</v>
      </c>
      <c r="I111" s="125"/>
      <c r="J111" s="126">
        <f t="shared" si="0"/>
        <v>0</v>
      </c>
      <c r="K111" s="122" t="s">
        <v>134</v>
      </c>
      <c r="L111" s="30"/>
      <c r="M111" s="127" t="s">
        <v>3</v>
      </c>
      <c r="N111" s="128" t="s">
        <v>45</v>
      </c>
      <c r="P111" s="116">
        <f t="shared" si="1"/>
        <v>0</v>
      </c>
      <c r="Q111" s="116">
        <v>0</v>
      </c>
      <c r="R111" s="116">
        <f t="shared" si="2"/>
        <v>0</v>
      </c>
      <c r="S111" s="116">
        <v>0</v>
      </c>
      <c r="T111" s="117">
        <f t="shared" si="3"/>
        <v>0</v>
      </c>
      <c r="AR111" s="118" t="s">
        <v>82</v>
      </c>
      <c r="AT111" s="118" t="s">
        <v>139</v>
      </c>
      <c r="AU111" s="118" t="s">
        <v>82</v>
      </c>
      <c r="AY111" s="15" t="s">
        <v>136</v>
      </c>
      <c r="BE111" s="119">
        <f t="shared" si="4"/>
        <v>0</v>
      </c>
      <c r="BF111" s="119">
        <f t="shared" si="5"/>
        <v>0</v>
      </c>
      <c r="BG111" s="119">
        <f t="shared" si="6"/>
        <v>0</v>
      </c>
      <c r="BH111" s="119">
        <f t="shared" si="7"/>
        <v>0</v>
      </c>
      <c r="BI111" s="119">
        <f t="shared" si="8"/>
        <v>0</v>
      </c>
      <c r="BJ111" s="15" t="s">
        <v>82</v>
      </c>
      <c r="BK111" s="119">
        <f t="shared" si="9"/>
        <v>0</v>
      </c>
      <c r="BL111" s="15" t="s">
        <v>82</v>
      </c>
      <c r="BM111" s="118" t="s">
        <v>420</v>
      </c>
    </row>
    <row r="112" spans="2:65" s="1" customFormat="1" ht="16.5" customHeight="1">
      <c r="B112" s="105"/>
      <c r="C112" s="120" t="s">
        <v>249</v>
      </c>
      <c r="D112" s="120" t="s">
        <v>139</v>
      </c>
      <c r="E112" s="121" t="s">
        <v>421</v>
      </c>
      <c r="F112" s="122" t="s">
        <v>422</v>
      </c>
      <c r="G112" s="123" t="s">
        <v>150</v>
      </c>
      <c r="H112" s="124">
        <v>1</v>
      </c>
      <c r="I112" s="125"/>
      <c r="J112" s="126">
        <f t="shared" si="0"/>
        <v>0</v>
      </c>
      <c r="K112" s="122" t="s">
        <v>134</v>
      </c>
      <c r="L112" s="30"/>
      <c r="M112" s="127" t="s">
        <v>3</v>
      </c>
      <c r="N112" s="128" t="s">
        <v>45</v>
      </c>
      <c r="P112" s="116">
        <f t="shared" si="1"/>
        <v>0</v>
      </c>
      <c r="Q112" s="116">
        <v>0</v>
      </c>
      <c r="R112" s="116">
        <f t="shared" si="2"/>
        <v>0</v>
      </c>
      <c r="S112" s="116">
        <v>0</v>
      </c>
      <c r="T112" s="117">
        <f t="shared" si="3"/>
        <v>0</v>
      </c>
      <c r="AR112" s="118" t="s">
        <v>82</v>
      </c>
      <c r="AT112" s="118" t="s">
        <v>139</v>
      </c>
      <c r="AU112" s="118" t="s">
        <v>82</v>
      </c>
      <c r="AY112" s="15" t="s">
        <v>136</v>
      </c>
      <c r="BE112" s="119">
        <f t="shared" si="4"/>
        <v>0</v>
      </c>
      <c r="BF112" s="119">
        <f t="shared" si="5"/>
        <v>0</v>
      </c>
      <c r="BG112" s="119">
        <f t="shared" si="6"/>
        <v>0</v>
      </c>
      <c r="BH112" s="119">
        <f t="shared" si="7"/>
        <v>0</v>
      </c>
      <c r="BI112" s="119">
        <f t="shared" si="8"/>
        <v>0</v>
      </c>
      <c r="BJ112" s="15" t="s">
        <v>82</v>
      </c>
      <c r="BK112" s="119">
        <f t="shared" si="9"/>
        <v>0</v>
      </c>
      <c r="BL112" s="15" t="s">
        <v>82</v>
      </c>
      <c r="BM112" s="118" t="s">
        <v>423</v>
      </c>
    </row>
    <row r="113" spans="2:65" s="1" customFormat="1" ht="24.2" customHeight="1">
      <c r="B113" s="105"/>
      <c r="C113" s="120" t="s">
        <v>253</v>
      </c>
      <c r="D113" s="120" t="s">
        <v>139</v>
      </c>
      <c r="E113" s="121" t="s">
        <v>424</v>
      </c>
      <c r="F113" s="122" t="s">
        <v>425</v>
      </c>
      <c r="G113" s="123" t="s">
        <v>150</v>
      </c>
      <c r="H113" s="124">
        <v>1</v>
      </c>
      <c r="I113" s="125"/>
      <c r="J113" s="126">
        <f t="shared" si="0"/>
        <v>0</v>
      </c>
      <c r="K113" s="122" t="s">
        <v>134</v>
      </c>
      <c r="L113" s="30"/>
      <c r="M113" s="127" t="s">
        <v>3</v>
      </c>
      <c r="N113" s="128" t="s">
        <v>45</v>
      </c>
      <c r="P113" s="116">
        <f t="shared" si="1"/>
        <v>0</v>
      </c>
      <c r="Q113" s="116">
        <v>0</v>
      </c>
      <c r="R113" s="116">
        <f t="shared" si="2"/>
        <v>0</v>
      </c>
      <c r="S113" s="116">
        <v>0</v>
      </c>
      <c r="T113" s="117">
        <f t="shared" si="3"/>
        <v>0</v>
      </c>
      <c r="AR113" s="118" t="s">
        <v>82</v>
      </c>
      <c r="AT113" s="118" t="s">
        <v>139</v>
      </c>
      <c r="AU113" s="118" t="s">
        <v>82</v>
      </c>
      <c r="AY113" s="15" t="s">
        <v>136</v>
      </c>
      <c r="BE113" s="119">
        <f t="shared" si="4"/>
        <v>0</v>
      </c>
      <c r="BF113" s="119">
        <f t="shared" si="5"/>
        <v>0</v>
      </c>
      <c r="BG113" s="119">
        <f t="shared" si="6"/>
        <v>0</v>
      </c>
      <c r="BH113" s="119">
        <f t="shared" si="7"/>
        <v>0</v>
      </c>
      <c r="BI113" s="119">
        <f t="shared" si="8"/>
        <v>0</v>
      </c>
      <c r="BJ113" s="15" t="s">
        <v>82</v>
      </c>
      <c r="BK113" s="119">
        <f t="shared" si="9"/>
        <v>0</v>
      </c>
      <c r="BL113" s="15" t="s">
        <v>82</v>
      </c>
      <c r="BM113" s="118" t="s">
        <v>426</v>
      </c>
    </row>
    <row r="114" spans="2:65" s="1" customFormat="1" ht="21.75" customHeight="1">
      <c r="B114" s="105"/>
      <c r="C114" s="120" t="s">
        <v>258</v>
      </c>
      <c r="D114" s="120" t="s">
        <v>139</v>
      </c>
      <c r="E114" s="121" t="s">
        <v>427</v>
      </c>
      <c r="F114" s="122" t="s">
        <v>428</v>
      </c>
      <c r="G114" s="123" t="s">
        <v>133</v>
      </c>
      <c r="H114" s="124">
        <v>50</v>
      </c>
      <c r="I114" s="125"/>
      <c r="J114" s="126">
        <f t="shared" si="0"/>
        <v>0</v>
      </c>
      <c r="K114" s="122" t="s">
        <v>134</v>
      </c>
      <c r="L114" s="30"/>
      <c r="M114" s="127" t="s">
        <v>3</v>
      </c>
      <c r="N114" s="128" t="s">
        <v>45</v>
      </c>
      <c r="P114" s="116">
        <f t="shared" si="1"/>
        <v>0</v>
      </c>
      <c r="Q114" s="116">
        <v>0</v>
      </c>
      <c r="R114" s="116">
        <f t="shared" si="2"/>
        <v>0</v>
      </c>
      <c r="S114" s="116">
        <v>0</v>
      </c>
      <c r="T114" s="117">
        <f t="shared" si="3"/>
        <v>0</v>
      </c>
      <c r="AR114" s="118" t="s">
        <v>82</v>
      </c>
      <c r="AT114" s="118" t="s">
        <v>139</v>
      </c>
      <c r="AU114" s="118" t="s">
        <v>82</v>
      </c>
      <c r="AY114" s="15" t="s">
        <v>136</v>
      </c>
      <c r="BE114" s="119">
        <f t="shared" si="4"/>
        <v>0</v>
      </c>
      <c r="BF114" s="119">
        <f t="shared" si="5"/>
        <v>0</v>
      </c>
      <c r="BG114" s="119">
        <f t="shared" si="6"/>
        <v>0</v>
      </c>
      <c r="BH114" s="119">
        <f t="shared" si="7"/>
        <v>0</v>
      </c>
      <c r="BI114" s="119">
        <f t="shared" si="8"/>
        <v>0</v>
      </c>
      <c r="BJ114" s="15" t="s">
        <v>82</v>
      </c>
      <c r="BK114" s="119">
        <f t="shared" si="9"/>
        <v>0</v>
      </c>
      <c r="BL114" s="15" t="s">
        <v>82</v>
      </c>
      <c r="BM114" s="118" t="s">
        <v>429</v>
      </c>
    </row>
    <row r="115" spans="2:65" s="1" customFormat="1" ht="62.85" customHeight="1">
      <c r="B115" s="105"/>
      <c r="C115" s="120" t="s">
        <v>262</v>
      </c>
      <c r="D115" s="120" t="s">
        <v>139</v>
      </c>
      <c r="E115" s="121" t="s">
        <v>430</v>
      </c>
      <c r="F115" s="122" t="s">
        <v>431</v>
      </c>
      <c r="G115" s="123" t="s">
        <v>309</v>
      </c>
      <c r="H115" s="124">
        <v>16</v>
      </c>
      <c r="I115" s="125"/>
      <c r="J115" s="126">
        <f t="shared" si="0"/>
        <v>0</v>
      </c>
      <c r="K115" s="122" t="s">
        <v>134</v>
      </c>
      <c r="L115" s="30"/>
      <c r="M115" s="127" t="s">
        <v>3</v>
      </c>
      <c r="N115" s="128" t="s">
        <v>45</v>
      </c>
      <c r="P115" s="116">
        <f t="shared" si="1"/>
        <v>0</v>
      </c>
      <c r="Q115" s="116">
        <v>0</v>
      </c>
      <c r="R115" s="116">
        <f t="shared" si="2"/>
        <v>0</v>
      </c>
      <c r="S115" s="116">
        <v>0</v>
      </c>
      <c r="T115" s="117">
        <f t="shared" si="3"/>
        <v>0</v>
      </c>
      <c r="AR115" s="118" t="s">
        <v>82</v>
      </c>
      <c r="AT115" s="118" t="s">
        <v>139</v>
      </c>
      <c r="AU115" s="118" t="s">
        <v>82</v>
      </c>
      <c r="AY115" s="15" t="s">
        <v>136</v>
      </c>
      <c r="BE115" s="119">
        <f t="shared" si="4"/>
        <v>0</v>
      </c>
      <c r="BF115" s="119">
        <f t="shared" si="5"/>
        <v>0</v>
      </c>
      <c r="BG115" s="119">
        <f t="shared" si="6"/>
        <v>0</v>
      </c>
      <c r="BH115" s="119">
        <f t="shared" si="7"/>
        <v>0</v>
      </c>
      <c r="BI115" s="119">
        <f t="shared" si="8"/>
        <v>0</v>
      </c>
      <c r="BJ115" s="15" t="s">
        <v>82</v>
      </c>
      <c r="BK115" s="119">
        <f t="shared" si="9"/>
        <v>0</v>
      </c>
      <c r="BL115" s="15" t="s">
        <v>82</v>
      </c>
      <c r="BM115" s="118" t="s">
        <v>432</v>
      </c>
    </row>
    <row r="116" spans="2:65" s="1" customFormat="1" ht="16.5" customHeight="1">
      <c r="B116" s="105"/>
      <c r="C116" s="120" t="s">
        <v>266</v>
      </c>
      <c r="D116" s="120" t="s">
        <v>139</v>
      </c>
      <c r="E116" s="121" t="s">
        <v>433</v>
      </c>
      <c r="F116" s="122" t="s">
        <v>434</v>
      </c>
      <c r="G116" s="123" t="s">
        <v>150</v>
      </c>
      <c r="H116" s="124">
        <v>1</v>
      </c>
      <c r="I116" s="125"/>
      <c r="J116" s="126">
        <f t="shared" si="0"/>
        <v>0</v>
      </c>
      <c r="K116" s="122" t="s">
        <v>134</v>
      </c>
      <c r="L116" s="30"/>
      <c r="M116" s="127" t="s">
        <v>3</v>
      </c>
      <c r="N116" s="128" t="s">
        <v>45</v>
      </c>
      <c r="P116" s="116">
        <f t="shared" si="1"/>
        <v>0</v>
      </c>
      <c r="Q116" s="116">
        <v>0</v>
      </c>
      <c r="R116" s="116">
        <f t="shared" si="2"/>
        <v>0</v>
      </c>
      <c r="S116" s="116">
        <v>0</v>
      </c>
      <c r="T116" s="117">
        <f t="shared" si="3"/>
        <v>0</v>
      </c>
      <c r="AR116" s="118" t="s">
        <v>82</v>
      </c>
      <c r="AT116" s="118" t="s">
        <v>139</v>
      </c>
      <c r="AU116" s="118" t="s">
        <v>82</v>
      </c>
      <c r="AY116" s="15" t="s">
        <v>136</v>
      </c>
      <c r="BE116" s="119">
        <f t="shared" si="4"/>
        <v>0</v>
      </c>
      <c r="BF116" s="119">
        <f t="shared" si="5"/>
        <v>0</v>
      </c>
      <c r="BG116" s="119">
        <f t="shared" si="6"/>
        <v>0</v>
      </c>
      <c r="BH116" s="119">
        <f t="shared" si="7"/>
        <v>0</v>
      </c>
      <c r="BI116" s="119">
        <f t="shared" si="8"/>
        <v>0</v>
      </c>
      <c r="BJ116" s="15" t="s">
        <v>82</v>
      </c>
      <c r="BK116" s="119">
        <f t="shared" si="9"/>
        <v>0</v>
      </c>
      <c r="BL116" s="15" t="s">
        <v>82</v>
      </c>
      <c r="BM116" s="118" t="s">
        <v>435</v>
      </c>
    </row>
    <row r="117" spans="2:65" s="1" customFormat="1" ht="16.5" customHeight="1">
      <c r="B117" s="105"/>
      <c r="C117" s="120" t="s">
        <v>270</v>
      </c>
      <c r="D117" s="120" t="s">
        <v>139</v>
      </c>
      <c r="E117" s="121" t="s">
        <v>436</v>
      </c>
      <c r="F117" s="122" t="s">
        <v>437</v>
      </c>
      <c r="G117" s="123" t="s">
        <v>150</v>
      </c>
      <c r="H117" s="124">
        <v>1</v>
      </c>
      <c r="I117" s="125"/>
      <c r="J117" s="126">
        <f t="shared" si="0"/>
        <v>0</v>
      </c>
      <c r="K117" s="122" t="s">
        <v>134</v>
      </c>
      <c r="L117" s="30"/>
      <c r="M117" s="127" t="s">
        <v>3</v>
      </c>
      <c r="N117" s="128" t="s">
        <v>45</v>
      </c>
      <c r="P117" s="116">
        <f t="shared" si="1"/>
        <v>0</v>
      </c>
      <c r="Q117" s="116">
        <v>0</v>
      </c>
      <c r="R117" s="116">
        <f t="shared" si="2"/>
        <v>0</v>
      </c>
      <c r="S117" s="116">
        <v>0</v>
      </c>
      <c r="T117" s="117">
        <f t="shared" si="3"/>
        <v>0</v>
      </c>
      <c r="AR117" s="118" t="s">
        <v>82</v>
      </c>
      <c r="AT117" s="118" t="s">
        <v>139</v>
      </c>
      <c r="AU117" s="118" t="s">
        <v>82</v>
      </c>
      <c r="AY117" s="15" t="s">
        <v>136</v>
      </c>
      <c r="BE117" s="119">
        <f t="shared" si="4"/>
        <v>0</v>
      </c>
      <c r="BF117" s="119">
        <f t="shared" si="5"/>
        <v>0</v>
      </c>
      <c r="BG117" s="119">
        <f t="shared" si="6"/>
        <v>0</v>
      </c>
      <c r="BH117" s="119">
        <f t="shared" si="7"/>
        <v>0</v>
      </c>
      <c r="BI117" s="119">
        <f t="shared" si="8"/>
        <v>0</v>
      </c>
      <c r="BJ117" s="15" t="s">
        <v>82</v>
      </c>
      <c r="BK117" s="119">
        <f t="shared" si="9"/>
        <v>0</v>
      </c>
      <c r="BL117" s="15" t="s">
        <v>82</v>
      </c>
      <c r="BM117" s="118" t="s">
        <v>438</v>
      </c>
    </row>
    <row r="118" spans="2:65" s="1" customFormat="1" ht="16.5" customHeight="1">
      <c r="B118" s="105"/>
      <c r="C118" s="120" t="s">
        <v>274</v>
      </c>
      <c r="D118" s="120" t="s">
        <v>139</v>
      </c>
      <c r="E118" s="121" t="s">
        <v>439</v>
      </c>
      <c r="F118" s="122" t="s">
        <v>440</v>
      </c>
      <c r="G118" s="123" t="s">
        <v>150</v>
      </c>
      <c r="H118" s="124">
        <v>1</v>
      </c>
      <c r="I118" s="125"/>
      <c r="J118" s="126">
        <f t="shared" si="0"/>
        <v>0</v>
      </c>
      <c r="K118" s="122" t="s">
        <v>134</v>
      </c>
      <c r="L118" s="30"/>
      <c r="M118" s="127" t="s">
        <v>3</v>
      </c>
      <c r="N118" s="128" t="s">
        <v>45</v>
      </c>
      <c r="P118" s="116">
        <f t="shared" si="1"/>
        <v>0</v>
      </c>
      <c r="Q118" s="116">
        <v>0</v>
      </c>
      <c r="R118" s="116">
        <f t="shared" si="2"/>
        <v>0</v>
      </c>
      <c r="S118" s="116">
        <v>0</v>
      </c>
      <c r="T118" s="117">
        <f t="shared" si="3"/>
        <v>0</v>
      </c>
      <c r="AR118" s="118" t="s">
        <v>82</v>
      </c>
      <c r="AT118" s="118" t="s">
        <v>139</v>
      </c>
      <c r="AU118" s="118" t="s">
        <v>82</v>
      </c>
      <c r="AY118" s="15" t="s">
        <v>136</v>
      </c>
      <c r="BE118" s="119">
        <f t="shared" si="4"/>
        <v>0</v>
      </c>
      <c r="BF118" s="119">
        <f t="shared" si="5"/>
        <v>0</v>
      </c>
      <c r="BG118" s="119">
        <f t="shared" si="6"/>
        <v>0</v>
      </c>
      <c r="BH118" s="119">
        <f t="shared" si="7"/>
        <v>0</v>
      </c>
      <c r="BI118" s="119">
        <f t="shared" si="8"/>
        <v>0</v>
      </c>
      <c r="BJ118" s="15" t="s">
        <v>82</v>
      </c>
      <c r="BK118" s="119">
        <f t="shared" si="9"/>
        <v>0</v>
      </c>
      <c r="BL118" s="15" t="s">
        <v>82</v>
      </c>
      <c r="BM118" s="118" t="s">
        <v>441</v>
      </c>
    </row>
    <row r="119" spans="2:65" s="1" customFormat="1" ht="16.5" customHeight="1">
      <c r="B119" s="105"/>
      <c r="C119" s="120" t="s">
        <v>278</v>
      </c>
      <c r="D119" s="120" t="s">
        <v>139</v>
      </c>
      <c r="E119" s="121" t="s">
        <v>442</v>
      </c>
      <c r="F119" s="122" t="s">
        <v>443</v>
      </c>
      <c r="G119" s="123" t="s">
        <v>150</v>
      </c>
      <c r="H119" s="124">
        <v>1</v>
      </c>
      <c r="I119" s="125"/>
      <c r="J119" s="126">
        <f t="shared" si="0"/>
        <v>0</v>
      </c>
      <c r="K119" s="122" t="s">
        <v>134</v>
      </c>
      <c r="L119" s="30"/>
      <c r="M119" s="127" t="s">
        <v>3</v>
      </c>
      <c r="N119" s="128" t="s">
        <v>45</v>
      </c>
      <c r="P119" s="116">
        <f t="shared" si="1"/>
        <v>0</v>
      </c>
      <c r="Q119" s="116">
        <v>0</v>
      </c>
      <c r="R119" s="116">
        <f t="shared" si="2"/>
        <v>0</v>
      </c>
      <c r="S119" s="116">
        <v>0</v>
      </c>
      <c r="T119" s="117">
        <f t="shared" si="3"/>
        <v>0</v>
      </c>
      <c r="AR119" s="118" t="s">
        <v>82</v>
      </c>
      <c r="AT119" s="118" t="s">
        <v>139</v>
      </c>
      <c r="AU119" s="118" t="s">
        <v>82</v>
      </c>
      <c r="AY119" s="15" t="s">
        <v>136</v>
      </c>
      <c r="BE119" s="119">
        <f t="shared" si="4"/>
        <v>0</v>
      </c>
      <c r="BF119" s="119">
        <f t="shared" si="5"/>
        <v>0</v>
      </c>
      <c r="BG119" s="119">
        <f t="shared" si="6"/>
        <v>0</v>
      </c>
      <c r="BH119" s="119">
        <f t="shared" si="7"/>
        <v>0</v>
      </c>
      <c r="BI119" s="119">
        <f t="shared" si="8"/>
        <v>0</v>
      </c>
      <c r="BJ119" s="15" t="s">
        <v>82</v>
      </c>
      <c r="BK119" s="119">
        <f t="shared" si="9"/>
        <v>0</v>
      </c>
      <c r="BL119" s="15" t="s">
        <v>82</v>
      </c>
      <c r="BM119" s="118" t="s">
        <v>444</v>
      </c>
    </row>
    <row r="120" spans="2:65" s="1" customFormat="1" ht="16.5" customHeight="1">
      <c r="B120" s="105"/>
      <c r="C120" s="120" t="s">
        <v>282</v>
      </c>
      <c r="D120" s="120" t="s">
        <v>139</v>
      </c>
      <c r="E120" s="121" t="s">
        <v>445</v>
      </c>
      <c r="F120" s="122" t="s">
        <v>446</v>
      </c>
      <c r="G120" s="123" t="s">
        <v>150</v>
      </c>
      <c r="H120" s="124">
        <v>1</v>
      </c>
      <c r="I120" s="125"/>
      <c r="J120" s="126">
        <f t="shared" si="0"/>
        <v>0</v>
      </c>
      <c r="K120" s="122" t="s">
        <v>134</v>
      </c>
      <c r="L120" s="30"/>
      <c r="M120" s="127" t="s">
        <v>3</v>
      </c>
      <c r="N120" s="128" t="s">
        <v>45</v>
      </c>
      <c r="P120" s="116">
        <f t="shared" si="1"/>
        <v>0</v>
      </c>
      <c r="Q120" s="116">
        <v>0</v>
      </c>
      <c r="R120" s="116">
        <f t="shared" si="2"/>
        <v>0</v>
      </c>
      <c r="S120" s="116">
        <v>0</v>
      </c>
      <c r="T120" s="117">
        <f t="shared" si="3"/>
        <v>0</v>
      </c>
      <c r="AR120" s="118" t="s">
        <v>82</v>
      </c>
      <c r="AT120" s="118" t="s">
        <v>139</v>
      </c>
      <c r="AU120" s="118" t="s">
        <v>82</v>
      </c>
      <c r="AY120" s="15" t="s">
        <v>136</v>
      </c>
      <c r="BE120" s="119">
        <f t="shared" si="4"/>
        <v>0</v>
      </c>
      <c r="BF120" s="119">
        <f t="shared" si="5"/>
        <v>0</v>
      </c>
      <c r="BG120" s="119">
        <f t="shared" si="6"/>
        <v>0</v>
      </c>
      <c r="BH120" s="119">
        <f t="shared" si="7"/>
        <v>0</v>
      </c>
      <c r="BI120" s="119">
        <f t="shared" si="8"/>
        <v>0</v>
      </c>
      <c r="BJ120" s="15" t="s">
        <v>82</v>
      </c>
      <c r="BK120" s="119">
        <f t="shared" si="9"/>
        <v>0</v>
      </c>
      <c r="BL120" s="15" t="s">
        <v>82</v>
      </c>
      <c r="BM120" s="118" t="s">
        <v>447</v>
      </c>
    </row>
    <row r="121" spans="2:65" s="1" customFormat="1" ht="21.75" customHeight="1">
      <c r="B121" s="105"/>
      <c r="C121" s="120" t="s">
        <v>286</v>
      </c>
      <c r="D121" s="120" t="s">
        <v>139</v>
      </c>
      <c r="E121" s="121" t="s">
        <v>448</v>
      </c>
      <c r="F121" s="122" t="s">
        <v>449</v>
      </c>
      <c r="G121" s="123" t="s">
        <v>150</v>
      </c>
      <c r="H121" s="124">
        <v>10</v>
      </c>
      <c r="I121" s="125"/>
      <c r="J121" s="126">
        <f t="shared" si="0"/>
        <v>0</v>
      </c>
      <c r="K121" s="122" t="s">
        <v>134</v>
      </c>
      <c r="L121" s="30"/>
      <c r="M121" s="127" t="s">
        <v>3</v>
      </c>
      <c r="N121" s="128" t="s">
        <v>45</v>
      </c>
      <c r="P121" s="116">
        <f t="shared" si="1"/>
        <v>0</v>
      </c>
      <c r="Q121" s="116">
        <v>0</v>
      </c>
      <c r="R121" s="116">
        <f t="shared" si="2"/>
        <v>0</v>
      </c>
      <c r="S121" s="116">
        <v>0</v>
      </c>
      <c r="T121" s="117">
        <f t="shared" si="3"/>
        <v>0</v>
      </c>
      <c r="AR121" s="118" t="s">
        <v>82</v>
      </c>
      <c r="AT121" s="118" t="s">
        <v>139</v>
      </c>
      <c r="AU121" s="118" t="s">
        <v>82</v>
      </c>
      <c r="AY121" s="15" t="s">
        <v>136</v>
      </c>
      <c r="BE121" s="119">
        <f t="shared" si="4"/>
        <v>0</v>
      </c>
      <c r="BF121" s="119">
        <f t="shared" si="5"/>
        <v>0</v>
      </c>
      <c r="BG121" s="119">
        <f t="shared" si="6"/>
        <v>0</v>
      </c>
      <c r="BH121" s="119">
        <f t="shared" si="7"/>
        <v>0</v>
      </c>
      <c r="BI121" s="119">
        <f t="shared" si="8"/>
        <v>0</v>
      </c>
      <c r="BJ121" s="15" t="s">
        <v>82</v>
      </c>
      <c r="BK121" s="119">
        <f t="shared" si="9"/>
        <v>0</v>
      </c>
      <c r="BL121" s="15" t="s">
        <v>82</v>
      </c>
      <c r="BM121" s="118" t="s">
        <v>450</v>
      </c>
    </row>
    <row r="122" spans="2:65" s="1" customFormat="1" ht="24.2" customHeight="1">
      <c r="B122" s="105"/>
      <c r="C122" s="120" t="s">
        <v>290</v>
      </c>
      <c r="D122" s="120" t="s">
        <v>139</v>
      </c>
      <c r="E122" s="121" t="s">
        <v>307</v>
      </c>
      <c r="F122" s="122" t="s">
        <v>308</v>
      </c>
      <c r="G122" s="123" t="s">
        <v>309</v>
      </c>
      <c r="H122" s="124">
        <v>16</v>
      </c>
      <c r="I122" s="125"/>
      <c r="J122" s="126">
        <f t="shared" si="0"/>
        <v>0</v>
      </c>
      <c r="K122" s="122" t="s">
        <v>134</v>
      </c>
      <c r="L122" s="30"/>
      <c r="M122" s="127" t="s">
        <v>3</v>
      </c>
      <c r="N122" s="128" t="s">
        <v>45</v>
      </c>
      <c r="P122" s="116">
        <f t="shared" si="1"/>
        <v>0</v>
      </c>
      <c r="Q122" s="116">
        <v>0</v>
      </c>
      <c r="R122" s="116">
        <f t="shared" si="2"/>
        <v>0</v>
      </c>
      <c r="S122" s="116">
        <v>0</v>
      </c>
      <c r="T122" s="117">
        <f t="shared" si="3"/>
        <v>0</v>
      </c>
      <c r="AR122" s="118" t="s">
        <v>82</v>
      </c>
      <c r="AT122" s="118" t="s">
        <v>139</v>
      </c>
      <c r="AU122" s="118" t="s">
        <v>82</v>
      </c>
      <c r="AY122" s="15" t="s">
        <v>136</v>
      </c>
      <c r="BE122" s="119">
        <f t="shared" si="4"/>
        <v>0</v>
      </c>
      <c r="BF122" s="119">
        <f t="shared" si="5"/>
        <v>0</v>
      </c>
      <c r="BG122" s="119">
        <f t="shared" si="6"/>
        <v>0</v>
      </c>
      <c r="BH122" s="119">
        <f t="shared" si="7"/>
        <v>0</v>
      </c>
      <c r="BI122" s="119">
        <f t="shared" si="8"/>
        <v>0</v>
      </c>
      <c r="BJ122" s="15" t="s">
        <v>82</v>
      </c>
      <c r="BK122" s="119">
        <f t="shared" si="9"/>
        <v>0</v>
      </c>
      <c r="BL122" s="15" t="s">
        <v>82</v>
      </c>
      <c r="BM122" s="118" t="s">
        <v>451</v>
      </c>
    </row>
    <row r="123" spans="2:65" s="1" customFormat="1" ht="37.700000000000003" customHeight="1">
      <c r="B123" s="105"/>
      <c r="C123" s="120" t="s">
        <v>294</v>
      </c>
      <c r="D123" s="120" t="s">
        <v>139</v>
      </c>
      <c r="E123" s="121" t="s">
        <v>312</v>
      </c>
      <c r="F123" s="122" t="s">
        <v>313</v>
      </c>
      <c r="G123" s="123" t="s">
        <v>309</v>
      </c>
      <c r="H123" s="124">
        <v>24</v>
      </c>
      <c r="I123" s="125"/>
      <c r="J123" s="126">
        <f t="shared" si="0"/>
        <v>0</v>
      </c>
      <c r="K123" s="122" t="s">
        <v>134</v>
      </c>
      <c r="L123" s="30"/>
      <c r="M123" s="127" t="s">
        <v>3</v>
      </c>
      <c r="N123" s="128" t="s">
        <v>45</v>
      </c>
      <c r="P123" s="116">
        <f t="shared" si="1"/>
        <v>0</v>
      </c>
      <c r="Q123" s="116">
        <v>0</v>
      </c>
      <c r="R123" s="116">
        <f t="shared" si="2"/>
        <v>0</v>
      </c>
      <c r="S123" s="116">
        <v>0</v>
      </c>
      <c r="T123" s="117">
        <f t="shared" si="3"/>
        <v>0</v>
      </c>
      <c r="AR123" s="118" t="s">
        <v>82</v>
      </c>
      <c r="AT123" s="118" t="s">
        <v>139</v>
      </c>
      <c r="AU123" s="118" t="s">
        <v>82</v>
      </c>
      <c r="AY123" s="15" t="s">
        <v>136</v>
      </c>
      <c r="BE123" s="119">
        <f t="shared" si="4"/>
        <v>0</v>
      </c>
      <c r="BF123" s="119">
        <f t="shared" si="5"/>
        <v>0</v>
      </c>
      <c r="BG123" s="119">
        <f t="shared" si="6"/>
        <v>0</v>
      </c>
      <c r="BH123" s="119">
        <f t="shared" si="7"/>
        <v>0</v>
      </c>
      <c r="BI123" s="119">
        <f t="shared" si="8"/>
        <v>0</v>
      </c>
      <c r="BJ123" s="15" t="s">
        <v>82</v>
      </c>
      <c r="BK123" s="119">
        <f t="shared" si="9"/>
        <v>0</v>
      </c>
      <c r="BL123" s="15" t="s">
        <v>82</v>
      </c>
      <c r="BM123" s="118" t="s">
        <v>452</v>
      </c>
    </row>
    <row r="124" spans="2:65" s="1" customFormat="1" ht="21.75" customHeight="1">
      <c r="B124" s="105"/>
      <c r="C124" s="120" t="s">
        <v>298</v>
      </c>
      <c r="D124" s="120" t="s">
        <v>139</v>
      </c>
      <c r="E124" s="121" t="s">
        <v>316</v>
      </c>
      <c r="F124" s="122" t="s">
        <v>317</v>
      </c>
      <c r="G124" s="123" t="s">
        <v>309</v>
      </c>
      <c r="H124" s="124">
        <v>16</v>
      </c>
      <c r="I124" s="125"/>
      <c r="J124" s="126">
        <f t="shared" si="0"/>
        <v>0</v>
      </c>
      <c r="K124" s="122" t="s">
        <v>134</v>
      </c>
      <c r="L124" s="30"/>
      <c r="M124" s="127" t="s">
        <v>3</v>
      </c>
      <c r="N124" s="128" t="s">
        <v>45</v>
      </c>
      <c r="P124" s="116">
        <f t="shared" si="1"/>
        <v>0</v>
      </c>
      <c r="Q124" s="116">
        <v>0</v>
      </c>
      <c r="R124" s="116">
        <f t="shared" si="2"/>
        <v>0</v>
      </c>
      <c r="S124" s="116">
        <v>0</v>
      </c>
      <c r="T124" s="117">
        <f t="shared" si="3"/>
        <v>0</v>
      </c>
      <c r="AR124" s="118" t="s">
        <v>82</v>
      </c>
      <c r="AT124" s="118" t="s">
        <v>139</v>
      </c>
      <c r="AU124" s="118" t="s">
        <v>82</v>
      </c>
      <c r="AY124" s="15" t="s">
        <v>136</v>
      </c>
      <c r="BE124" s="119">
        <f t="shared" si="4"/>
        <v>0</v>
      </c>
      <c r="BF124" s="119">
        <f t="shared" si="5"/>
        <v>0</v>
      </c>
      <c r="BG124" s="119">
        <f t="shared" si="6"/>
        <v>0</v>
      </c>
      <c r="BH124" s="119">
        <f t="shared" si="7"/>
        <v>0</v>
      </c>
      <c r="BI124" s="119">
        <f t="shared" si="8"/>
        <v>0</v>
      </c>
      <c r="BJ124" s="15" t="s">
        <v>82</v>
      </c>
      <c r="BK124" s="119">
        <f t="shared" si="9"/>
        <v>0</v>
      </c>
      <c r="BL124" s="15" t="s">
        <v>82</v>
      </c>
      <c r="BM124" s="118" t="s">
        <v>453</v>
      </c>
    </row>
    <row r="125" spans="2:65" s="1" customFormat="1" ht="55.5" customHeight="1">
      <c r="B125" s="105"/>
      <c r="C125" s="120" t="s">
        <v>302</v>
      </c>
      <c r="D125" s="120" t="s">
        <v>139</v>
      </c>
      <c r="E125" s="121" t="s">
        <v>454</v>
      </c>
      <c r="F125" s="122" t="s">
        <v>455</v>
      </c>
      <c r="G125" s="123" t="s">
        <v>150</v>
      </c>
      <c r="H125" s="124">
        <v>1</v>
      </c>
      <c r="I125" s="125"/>
      <c r="J125" s="126">
        <f t="shared" si="0"/>
        <v>0</v>
      </c>
      <c r="K125" s="122" t="s">
        <v>134</v>
      </c>
      <c r="L125" s="30"/>
      <c r="M125" s="127" t="s">
        <v>3</v>
      </c>
      <c r="N125" s="128" t="s">
        <v>45</v>
      </c>
      <c r="P125" s="116">
        <f t="shared" si="1"/>
        <v>0</v>
      </c>
      <c r="Q125" s="116">
        <v>0</v>
      </c>
      <c r="R125" s="116">
        <f t="shared" si="2"/>
        <v>0</v>
      </c>
      <c r="S125" s="116">
        <v>0</v>
      </c>
      <c r="T125" s="117">
        <f t="shared" si="3"/>
        <v>0</v>
      </c>
      <c r="AR125" s="118" t="s">
        <v>82</v>
      </c>
      <c r="AT125" s="118" t="s">
        <v>139</v>
      </c>
      <c r="AU125" s="118" t="s">
        <v>82</v>
      </c>
      <c r="AY125" s="15" t="s">
        <v>136</v>
      </c>
      <c r="BE125" s="119">
        <f t="shared" si="4"/>
        <v>0</v>
      </c>
      <c r="BF125" s="119">
        <f t="shared" si="5"/>
        <v>0</v>
      </c>
      <c r="BG125" s="119">
        <f t="shared" si="6"/>
        <v>0</v>
      </c>
      <c r="BH125" s="119">
        <f t="shared" si="7"/>
        <v>0</v>
      </c>
      <c r="BI125" s="119">
        <f t="shared" si="8"/>
        <v>0</v>
      </c>
      <c r="BJ125" s="15" t="s">
        <v>82</v>
      </c>
      <c r="BK125" s="119">
        <f t="shared" si="9"/>
        <v>0</v>
      </c>
      <c r="BL125" s="15" t="s">
        <v>82</v>
      </c>
      <c r="BM125" s="118" t="s">
        <v>456</v>
      </c>
    </row>
    <row r="126" spans="2:65" s="1" customFormat="1" ht="21.75" customHeight="1">
      <c r="B126" s="105"/>
      <c r="C126" s="120" t="s">
        <v>306</v>
      </c>
      <c r="D126" s="120" t="s">
        <v>139</v>
      </c>
      <c r="E126" s="121" t="s">
        <v>457</v>
      </c>
      <c r="F126" s="122" t="s">
        <v>458</v>
      </c>
      <c r="G126" s="123" t="s">
        <v>150</v>
      </c>
      <c r="H126" s="124">
        <v>1</v>
      </c>
      <c r="I126" s="125"/>
      <c r="J126" s="126">
        <f t="shared" si="0"/>
        <v>0</v>
      </c>
      <c r="K126" s="122" t="s">
        <v>134</v>
      </c>
      <c r="L126" s="30"/>
      <c r="M126" s="127" t="s">
        <v>3</v>
      </c>
      <c r="N126" s="128" t="s">
        <v>45</v>
      </c>
      <c r="P126" s="116">
        <f t="shared" si="1"/>
        <v>0</v>
      </c>
      <c r="Q126" s="116">
        <v>0</v>
      </c>
      <c r="R126" s="116">
        <f t="shared" si="2"/>
        <v>0</v>
      </c>
      <c r="S126" s="116">
        <v>0</v>
      </c>
      <c r="T126" s="117">
        <f t="shared" si="3"/>
        <v>0</v>
      </c>
      <c r="AR126" s="118" t="s">
        <v>82</v>
      </c>
      <c r="AT126" s="118" t="s">
        <v>139</v>
      </c>
      <c r="AU126" s="118" t="s">
        <v>82</v>
      </c>
      <c r="AY126" s="15" t="s">
        <v>136</v>
      </c>
      <c r="BE126" s="119">
        <f t="shared" si="4"/>
        <v>0</v>
      </c>
      <c r="BF126" s="119">
        <f t="shared" si="5"/>
        <v>0</v>
      </c>
      <c r="BG126" s="119">
        <f t="shared" si="6"/>
        <v>0</v>
      </c>
      <c r="BH126" s="119">
        <f t="shared" si="7"/>
        <v>0</v>
      </c>
      <c r="BI126" s="119">
        <f t="shared" si="8"/>
        <v>0</v>
      </c>
      <c r="BJ126" s="15" t="s">
        <v>82</v>
      </c>
      <c r="BK126" s="119">
        <f t="shared" si="9"/>
        <v>0</v>
      </c>
      <c r="BL126" s="15" t="s">
        <v>82</v>
      </c>
      <c r="BM126" s="118" t="s">
        <v>459</v>
      </c>
    </row>
    <row r="127" spans="2:65" s="1" customFormat="1" ht="62.85" customHeight="1">
      <c r="B127" s="105"/>
      <c r="C127" s="120" t="s">
        <v>311</v>
      </c>
      <c r="D127" s="120" t="s">
        <v>139</v>
      </c>
      <c r="E127" s="121" t="s">
        <v>460</v>
      </c>
      <c r="F127" s="122" t="s">
        <v>461</v>
      </c>
      <c r="G127" s="123" t="s">
        <v>150</v>
      </c>
      <c r="H127" s="124">
        <v>1</v>
      </c>
      <c r="I127" s="125"/>
      <c r="J127" s="126">
        <f t="shared" si="0"/>
        <v>0</v>
      </c>
      <c r="K127" s="122" t="s">
        <v>134</v>
      </c>
      <c r="L127" s="30"/>
      <c r="M127" s="127" t="s">
        <v>3</v>
      </c>
      <c r="N127" s="128" t="s">
        <v>45</v>
      </c>
      <c r="P127" s="116">
        <f t="shared" si="1"/>
        <v>0</v>
      </c>
      <c r="Q127" s="116">
        <v>0</v>
      </c>
      <c r="R127" s="116">
        <f t="shared" si="2"/>
        <v>0</v>
      </c>
      <c r="S127" s="116">
        <v>0</v>
      </c>
      <c r="T127" s="117">
        <f t="shared" si="3"/>
        <v>0</v>
      </c>
      <c r="AR127" s="118" t="s">
        <v>82</v>
      </c>
      <c r="AT127" s="118" t="s">
        <v>139</v>
      </c>
      <c r="AU127" s="118" t="s">
        <v>82</v>
      </c>
      <c r="AY127" s="15" t="s">
        <v>136</v>
      </c>
      <c r="BE127" s="119">
        <f t="shared" si="4"/>
        <v>0</v>
      </c>
      <c r="BF127" s="119">
        <f t="shared" si="5"/>
        <v>0</v>
      </c>
      <c r="BG127" s="119">
        <f t="shared" si="6"/>
        <v>0</v>
      </c>
      <c r="BH127" s="119">
        <f t="shared" si="7"/>
        <v>0</v>
      </c>
      <c r="BI127" s="119">
        <f t="shared" si="8"/>
        <v>0</v>
      </c>
      <c r="BJ127" s="15" t="s">
        <v>82</v>
      </c>
      <c r="BK127" s="119">
        <f t="shared" si="9"/>
        <v>0</v>
      </c>
      <c r="BL127" s="15" t="s">
        <v>82</v>
      </c>
      <c r="BM127" s="118" t="s">
        <v>462</v>
      </c>
    </row>
    <row r="128" spans="2:65" s="1" customFormat="1" ht="24.2" customHeight="1">
      <c r="B128" s="105"/>
      <c r="C128" s="120" t="s">
        <v>315</v>
      </c>
      <c r="D128" s="120" t="s">
        <v>139</v>
      </c>
      <c r="E128" s="121" t="s">
        <v>463</v>
      </c>
      <c r="F128" s="122" t="s">
        <v>464</v>
      </c>
      <c r="G128" s="123" t="s">
        <v>150</v>
      </c>
      <c r="H128" s="124">
        <v>1</v>
      </c>
      <c r="I128" s="125"/>
      <c r="J128" s="126">
        <f t="shared" si="0"/>
        <v>0</v>
      </c>
      <c r="K128" s="122" t="s">
        <v>134</v>
      </c>
      <c r="L128" s="30"/>
      <c r="M128" s="129" t="s">
        <v>3</v>
      </c>
      <c r="N128" s="130" t="s">
        <v>45</v>
      </c>
      <c r="O128" s="131"/>
      <c r="P128" s="132">
        <f t="shared" si="1"/>
        <v>0</v>
      </c>
      <c r="Q128" s="132">
        <v>0</v>
      </c>
      <c r="R128" s="132">
        <f t="shared" si="2"/>
        <v>0</v>
      </c>
      <c r="S128" s="132">
        <v>0</v>
      </c>
      <c r="T128" s="133">
        <f t="shared" si="3"/>
        <v>0</v>
      </c>
      <c r="AR128" s="118" t="s">
        <v>82</v>
      </c>
      <c r="AT128" s="118" t="s">
        <v>139</v>
      </c>
      <c r="AU128" s="118" t="s">
        <v>82</v>
      </c>
      <c r="AY128" s="15" t="s">
        <v>136</v>
      </c>
      <c r="BE128" s="119">
        <f t="shared" si="4"/>
        <v>0</v>
      </c>
      <c r="BF128" s="119">
        <f t="shared" si="5"/>
        <v>0</v>
      </c>
      <c r="BG128" s="119">
        <f t="shared" si="6"/>
        <v>0</v>
      </c>
      <c r="BH128" s="119">
        <f t="shared" si="7"/>
        <v>0</v>
      </c>
      <c r="BI128" s="119">
        <f t="shared" si="8"/>
        <v>0</v>
      </c>
      <c r="BJ128" s="15" t="s">
        <v>82</v>
      </c>
      <c r="BK128" s="119">
        <f t="shared" si="9"/>
        <v>0</v>
      </c>
      <c r="BL128" s="15" t="s">
        <v>82</v>
      </c>
      <c r="BM128" s="118" t="s">
        <v>465</v>
      </c>
    </row>
    <row r="129" spans="2:12" s="1" customFormat="1" ht="6.95" customHeight="1"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30"/>
    </row>
  </sheetData>
  <autoFilter ref="C79:K128" xr:uid="{00000000-0009-0000-0000-000008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PS01 - Trafostanice T1 Bo...</vt:lpstr>
      <vt:lpstr>PS02 - Trafostanice T1 Bo...</vt:lpstr>
      <vt:lpstr>PS03 - Trafostanice T3 Bo...</vt:lpstr>
      <vt:lpstr>PS04 - Trafostanice T3 Bo...</vt:lpstr>
      <vt:lpstr>PS05 - Trafostanice T4 Bo...</vt:lpstr>
      <vt:lpstr>PS06 - Trafostanice T4 Bo...</vt:lpstr>
      <vt:lpstr>PS07 - Trafostanice T5 Bo...</vt:lpstr>
      <vt:lpstr>PS08 - Trafostanice T5 Bo...</vt:lpstr>
      <vt:lpstr>01 - VRN</vt:lpstr>
      <vt:lpstr>Pokyny pro vyplnění</vt:lpstr>
      <vt:lpstr>'01 - VRN'!Názvy_tisku</vt:lpstr>
      <vt:lpstr>'PS01 - Trafostanice T1 Bo...'!Názvy_tisku</vt:lpstr>
      <vt:lpstr>'PS02 - Trafostanice T1 Bo...'!Názvy_tisku</vt:lpstr>
      <vt:lpstr>'PS03 - Trafostanice T3 Bo...'!Názvy_tisku</vt:lpstr>
      <vt:lpstr>'PS04 - Trafostanice T3 Bo...'!Názvy_tisku</vt:lpstr>
      <vt:lpstr>'PS05 - Trafostanice T4 Bo...'!Názvy_tisku</vt:lpstr>
      <vt:lpstr>'PS06 - Trafostanice T4 Bo...'!Názvy_tisku</vt:lpstr>
      <vt:lpstr>'PS07 - Trafostanice T5 Bo...'!Názvy_tisku</vt:lpstr>
      <vt:lpstr>'PS08 - Trafostanice T5 Bo...'!Názvy_tisku</vt:lpstr>
      <vt:lpstr>'Rekapitulace stavby'!Názvy_tisku</vt:lpstr>
      <vt:lpstr>'01 - VRN'!Oblast_tisku</vt:lpstr>
      <vt:lpstr>'Pokyny pro vyplnění'!Oblast_tisku</vt:lpstr>
      <vt:lpstr>'PS01 - Trafostanice T1 Bo...'!Oblast_tisku</vt:lpstr>
      <vt:lpstr>'PS02 - Trafostanice T1 Bo...'!Oblast_tisku</vt:lpstr>
      <vt:lpstr>'PS03 - Trafostanice T3 Bo...'!Oblast_tisku</vt:lpstr>
      <vt:lpstr>'PS04 - Trafostanice T3 Bo...'!Oblast_tisku</vt:lpstr>
      <vt:lpstr>'PS05 - Trafostanice T4 Bo...'!Oblast_tisku</vt:lpstr>
      <vt:lpstr>'PS06 - Trafostanice T4 Bo...'!Oblast_tisku</vt:lpstr>
      <vt:lpstr>'PS07 - Trafostanice T5 Bo...'!Oblast_tisku</vt:lpstr>
      <vt:lpstr>'PS08 - Trafostanice T5 Bo...'!Oblast_tisku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Kupczyn Jiří, Ing., Ph.D.</dc:creator>
  <cp:lastModifiedBy>Noga Jiří, Ing.</cp:lastModifiedBy>
  <dcterms:created xsi:type="dcterms:W3CDTF">2023-01-09T12:53:03Z</dcterms:created>
  <dcterms:modified xsi:type="dcterms:W3CDTF">2023-02-15T13:29:50Z</dcterms:modified>
</cp:coreProperties>
</file>